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 tabRatio="599" firstSheet="2" activeTab="9"/>
  </bookViews>
  <sheets>
    <sheet name="Sheet1" sheetId="1" r:id="rId1"/>
    <sheet name="Sheet2" sheetId="2" r:id="rId2"/>
    <sheet name="Sheet3" sheetId="3" r:id="rId3"/>
    <sheet name="Sheet4" sheetId="4" r:id="rId4"/>
    <sheet name="Sheet5" sheetId="9" r:id="rId5"/>
    <sheet name="Sheet6" sheetId="5" r:id="rId6"/>
    <sheet name="Sheet7" sheetId="6" r:id="rId7"/>
    <sheet name="Sheet8" sheetId="10" r:id="rId8"/>
    <sheet name="Sheet9" sheetId="11" r:id="rId9"/>
    <sheet name="Sheet10" sheetId="12" r:id="rId10"/>
    <sheet name="Sheet11" sheetId="7" r:id="rId11"/>
    <sheet name="Sheet12" sheetId="13" r:id="rId12"/>
    <sheet name="Sheet13" sheetId="14" r:id="rId13"/>
    <sheet name="Sheet14" sheetId="15" r:id="rId14"/>
  </sheets>
  <externalReferences>
    <externalReference r:id="rId15"/>
  </externalReferences>
  <definedNames>
    <definedName name="_xlnm.Print_Area" localSheetId="0">Sheet1!$A$1:$J$61</definedName>
    <definedName name="_xlnm.Print_Area" localSheetId="3">Sheet4!$A$1:$M$53</definedName>
    <definedName name="_xlnm.Print_Area" localSheetId="5">Sheet6!$A$1:$P$45</definedName>
    <definedName name="_xlnm.Print_Area" localSheetId="6">Sheet7!$A$1:$H$56</definedName>
    <definedName name="serials">[1]serial!$A$1:$A$705</definedName>
  </definedNames>
  <calcPr calcId="145621"/>
</workbook>
</file>

<file path=xl/calcChain.xml><?xml version="1.0" encoding="utf-8"?>
<calcChain xmlns="http://schemas.openxmlformats.org/spreadsheetml/2006/main">
  <c r="C42" i="12" l="1"/>
  <c r="D42" i="12"/>
  <c r="E42" i="12"/>
  <c r="F42" i="12"/>
  <c r="G42" i="12"/>
  <c r="H42" i="12"/>
  <c r="I42" i="12"/>
  <c r="J42" i="12"/>
  <c r="K42" i="12"/>
  <c r="L42" i="12"/>
  <c r="M42" i="12"/>
  <c r="N42" i="12"/>
  <c r="O42" i="12"/>
  <c r="I39" i="12"/>
  <c r="J39" i="12"/>
  <c r="K39" i="12"/>
  <c r="L39" i="12"/>
  <c r="M39" i="12"/>
  <c r="H30" i="12"/>
  <c r="I30" i="12"/>
  <c r="J30" i="12"/>
  <c r="K30" i="12"/>
  <c r="L30" i="12"/>
  <c r="M30" i="12"/>
  <c r="H24" i="12"/>
  <c r="I24" i="12"/>
  <c r="J24" i="12"/>
  <c r="K24" i="12"/>
  <c r="L24" i="12"/>
  <c r="M24" i="12"/>
  <c r="H17" i="12"/>
  <c r="I17" i="12"/>
  <c r="J17" i="12"/>
  <c r="K17" i="12"/>
  <c r="L17" i="12"/>
  <c r="M17" i="12"/>
  <c r="H16" i="12"/>
  <c r="I16" i="12"/>
  <c r="J16" i="12"/>
  <c r="K16" i="12"/>
  <c r="L16" i="12"/>
  <c r="M16" i="12"/>
  <c r="H10" i="12"/>
  <c r="I10" i="12"/>
  <c r="J10" i="12"/>
  <c r="K10" i="12"/>
  <c r="L10" i="12"/>
  <c r="M10" i="12"/>
  <c r="H6" i="12"/>
  <c r="I6" i="12"/>
  <c r="J6" i="12"/>
  <c r="K6" i="12"/>
  <c r="L6" i="12"/>
  <c r="M6" i="12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B44" i="10"/>
  <c r="M43" i="13"/>
  <c r="N43" i="13"/>
  <c r="O43" i="13"/>
  <c r="P43" i="13"/>
  <c r="Q43" i="13"/>
  <c r="R43" i="13"/>
  <c r="S43" i="13"/>
  <c r="T43" i="13"/>
  <c r="U43" i="13"/>
  <c r="I43" i="13"/>
  <c r="J43" i="13"/>
  <c r="K43" i="13"/>
  <c r="L43" i="13"/>
  <c r="H43" i="13"/>
  <c r="G43" i="13"/>
  <c r="E43" i="13"/>
  <c r="C43" i="13"/>
  <c r="B43" i="13"/>
  <c r="U43" i="7" l="1"/>
  <c r="V43" i="7"/>
  <c r="W43" i="7"/>
  <c r="S43" i="7" l="1"/>
  <c r="B42" i="12"/>
  <c r="C42" i="11"/>
  <c r="D42" i="11"/>
  <c r="E42" i="11"/>
  <c r="F42" i="11"/>
  <c r="G42" i="11"/>
  <c r="H42" i="11"/>
  <c r="I42" i="11"/>
  <c r="J42" i="11"/>
  <c r="K42" i="11"/>
  <c r="L42" i="11"/>
  <c r="M42" i="11"/>
  <c r="N42" i="11"/>
  <c r="B42" i="11"/>
  <c r="C8" i="10"/>
  <c r="B8" i="10"/>
  <c r="D8" i="10"/>
  <c r="E8" i="10"/>
  <c r="F8" i="10"/>
  <c r="G8" i="10"/>
  <c r="H8" i="10"/>
  <c r="I8" i="10"/>
  <c r="J8" i="10"/>
  <c r="K8" i="10"/>
  <c r="L8" i="10"/>
  <c r="N8" i="10"/>
  <c r="O8" i="10"/>
  <c r="P8" i="10"/>
  <c r="Q8" i="10"/>
  <c r="R8" i="10"/>
  <c r="S8" i="10"/>
  <c r="T8" i="10"/>
  <c r="U8" i="10"/>
  <c r="D12" i="10"/>
  <c r="F12" i="10"/>
  <c r="H12" i="10"/>
  <c r="J12" i="10"/>
  <c r="L12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B38" i="10"/>
  <c r="C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B41" i="10"/>
  <c r="C41" i="10"/>
  <c r="D41" i="10"/>
  <c r="E41" i="10"/>
  <c r="G41" i="10"/>
  <c r="I41" i="10"/>
  <c r="K41" i="10"/>
  <c r="M41" i="10"/>
  <c r="N41" i="10"/>
  <c r="O41" i="10"/>
  <c r="P41" i="10"/>
  <c r="Q41" i="10"/>
  <c r="R41" i="10"/>
  <c r="S41" i="10"/>
  <c r="T41" i="10"/>
  <c r="U41" i="10"/>
  <c r="U41" i="15"/>
  <c r="T41" i="15"/>
  <c r="S41" i="15"/>
  <c r="R41" i="15"/>
  <c r="Q41" i="15"/>
  <c r="P41" i="15"/>
  <c r="O41" i="15"/>
  <c r="N41" i="15"/>
  <c r="M41" i="15"/>
  <c r="K41" i="15"/>
  <c r="I41" i="15"/>
  <c r="G41" i="15"/>
  <c r="E41" i="15"/>
  <c r="D41" i="15"/>
  <c r="C41" i="15"/>
  <c r="B41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C38" i="15"/>
  <c r="B38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D44" i="15" s="1"/>
  <c r="C19" i="15"/>
  <c r="B19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L12" i="15"/>
  <c r="J12" i="15"/>
  <c r="H12" i="15"/>
  <c r="F12" i="15"/>
  <c r="D12" i="15"/>
  <c r="U8" i="15"/>
  <c r="T8" i="15"/>
  <c r="S8" i="15"/>
  <c r="R8" i="15"/>
  <c r="Q8" i="15"/>
  <c r="P8" i="15"/>
  <c r="O8" i="15"/>
  <c r="N8" i="15"/>
  <c r="L8" i="15"/>
  <c r="L44" i="15" s="1"/>
  <c r="K8" i="15"/>
  <c r="J8" i="15"/>
  <c r="J44" i="15" s="1"/>
  <c r="I8" i="15"/>
  <c r="H8" i="15"/>
  <c r="H44" i="15" s="1"/>
  <c r="G8" i="15"/>
  <c r="F8" i="15"/>
  <c r="F44" i="15" s="1"/>
  <c r="E8" i="15"/>
  <c r="D8" i="15"/>
  <c r="C8" i="15"/>
  <c r="B8" i="15"/>
  <c r="C43" i="9" l="1"/>
  <c r="D43" i="9"/>
  <c r="E43" i="9"/>
  <c r="F43" i="9"/>
  <c r="G43" i="9"/>
  <c r="H43" i="9"/>
  <c r="I43" i="9"/>
  <c r="B43" i="9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B45" i="5"/>
  <c r="C44" i="6"/>
  <c r="D44" i="6"/>
  <c r="E44" i="6"/>
  <c r="F44" i="6"/>
  <c r="G44" i="6"/>
  <c r="H44" i="6"/>
  <c r="B44" i="6"/>
  <c r="B43" i="3"/>
  <c r="C43" i="3"/>
  <c r="D43" i="3"/>
  <c r="E43" i="3"/>
  <c r="F43" i="3"/>
  <c r="G43" i="3"/>
  <c r="H43" i="3"/>
  <c r="I43" i="3"/>
  <c r="J43" i="3"/>
  <c r="L43" i="3"/>
  <c r="M43" i="3"/>
  <c r="K43" i="3"/>
  <c r="B44" i="4"/>
  <c r="C44" i="4"/>
  <c r="D44" i="4"/>
  <c r="E44" i="4"/>
  <c r="F44" i="4"/>
  <c r="G44" i="4"/>
  <c r="H44" i="4"/>
  <c r="I44" i="4"/>
  <c r="J44" i="4"/>
  <c r="K44" i="4"/>
  <c r="M44" i="4"/>
  <c r="N44" i="4"/>
  <c r="O44" i="4"/>
  <c r="L44" i="4"/>
  <c r="C44" i="2"/>
  <c r="D44" i="2"/>
  <c r="E44" i="2"/>
  <c r="F44" i="2"/>
  <c r="G44" i="2"/>
  <c r="H44" i="2"/>
  <c r="I44" i="2"/>
  <c r="J44" i="2"/>
  <c r="K44" i="2"/>
  <c r="L44" i="2"/>
  <c r="M44" i="2"/>
  <c r="B44" i="2"/>
  <c r="C49" i="1"/>
  <c r="D49" i="1"/>
  <c r="E49" i="1"/>
  <c r="F49" i="1"/>
  <c r="G49" i="1"/>
  <c r="H49" i="1"/>
  <c r="I49" i="1"/>
  <c r="J49" i="1"/>
  <c r="B49" i="1"/>
  <c r="N6" i="12" l="1"/>
  <c r="L7" i="4"/>
  <c r="L11" i="4"/>
  <c r="L17" i="4"/>
  <c r="L18" i="4"/>
  <c r="L25" i="4"/>
  <c r="L26" i="4"/>
  <c r="L31" i="4"/>
  <c r="L37" i="4"/>
  <c r="L40" i="4"/>
  <c r="O10" i="12" l="1"/>
  <c r="N10" i="12"/>
  <c r="G10" i="12"/>
  <c r="F10" i="12"/>
  <c r="E10" i="12"/>
  <c r="D10" i="12"/>
  <c r="C10" i="12"/>
  <c r="B10" i="12"/>
  <c r="K11" i="7" l="1"/>
  <c r="L11" i="7"/>
  <c r="M11" i="7"/>
  <c r="N11" i="7"/>
  <c r="O11" i="7"/>
  <c r="P11" i="7"/>
  <c r="Q11" i="7"/>
  <c r="R11" i="7"/>
  <c r="S11" i="7"/>
  <c r="T11" i="7"/>
  <c r="U11" i="7"/>
  <c r="V11" i="7"/>
  <c r="W11" i="7"/>
  <c r="N38" i="14" l="1"/>
  <c r="M38" i="14"/>
  <c r="B13" i="1"/>
  <c r="C13" i="1"/>
  <c r="D13" i="1"/>
  <c r="E13" i="1"/>
  <c r="F13" i="1"/>
  <c r="G13" i="1"/>
  <c r="H13" i="1"/>
  <c r="I13" i="1"/>
  <c r="B17" i="1"/>
  <c r="C17" i="1"/>
  <c r="D17" i="1"/>
  <c r="E17" i="1"/>
  <c r="F17" i="1"/>
  <c r="G17" i="1"/>
  <c r="H17" i="1"/>
  <c r="I17" i="1"/>
  <c r="B23" i="1"/>
  <c r="C23" i="1"/>
  <c r="D23" i="1"/>
  <c r="E23" i="1"/>
  <c r="F23" i="1"/>
  <c r="G23" i="1"/>
  <c r="H23" i="1"/>
  <c r="I23" i="1"/>
  <c r="B24" i="1"/>
  <c r="C24" i="1"/>
  <c r="D24" i="1"/>
  <c r="E24" i="1"/>
  <c r="F24" i="1"/>
  <c r="G24" i="1"/>
  <c r="H24" i="1"/>
  <c r="I24" i="1"/>
  <c r="B31" i="1"/>
  <c r="C31" i="1"/>
  <c r="D31" i="1"/>
  <c r="E31" i="1"/>
  <c r="F31" i="1"/>
  <c r="G31" i="1"/>
  <c r="H31" i="1"/>
  <c r="I31" i="1"/>
  <c r="B32" i="1"/>
  <c r="C32" i="1"/>
  <c r="D32" i="1"/>
  <c r="E32" i="1"/>
  <c r="F32" i="1"/>
  <c r="G32" i="1"/>
  <c r="H32" i="1"/>
  <c r="I32" i="1"/>
  <c r="B37" i="1"/>
  <c r="C37" i="1"/>
  <c r="D37" i="1"/>
  <c r="E37" i="1"/>
  <c r="F37" i="1"/>
  <c r="G37" i="1"/>
  <c r="H37" i="1"/>
  <c r="I37" i="1"/>
  <c r="B43" i="1"/>
  <c r="C43" i="1"/>
  <c r="D43" i="1"/>
  <c r="E43" i="1"/>
  <c r="F43" i="1"/>
  <c r="G43" i="1"/>
  <c r="H43" i="1"/>
  <c r="I43" i="1"/>
  <c r="B46" i="1"/>
  <c r="C46" i="1"/>
  <c r="D46" i="1"/>
  <c r="E46" i="1"/>
  <c r="G46" i="1"/>
  <c r="H46" i="1"/>
  <c r="I46" i="1"/>
  <c r="K38" i="14"/>
  <c r="G38" i="14"/>
  <c r="I38" i="14"/>
  <c r="E38" i="14"/>
  <c r="C38" i="14"/>
  <c r="B38" i="14"/>
  <c r="P37" i="13"/>
  <c r="Q37" i="13"/>
  <c r="R37" i="13"/>
  <c r="S37" i="13"/>
  <c r="T37" i="13"/>
  <c r="U37" i="13"/>
  <c r="L37" i="13"/>
  <c r="M37" i="13"/>
  <c r="N37" i="13"/>
  <c r="O37" i="13"/>
  <c r="J37" i="13"/>
  <c r="E37" i="13"/>
  <c r="G37" i="13"/>
  <c r="I37" i="13"/>
  <c r="K37" i="13"/>
  <c r="C37" i="13"/>
  <c r="B37" i="13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B37" i="7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B36" i="12"/>
  <c r="C36" i="11"/>
  <c r="D36" i="11"/>
  <c r="E36" i="11"/>
  <c r="F36" i="11"/>
  <c r="G36" i="11"/>
  <c r="H36" i="11"/>
  <c r="I36" i="11"/>
  <c r="J36" i="11"/>
  <c r="K36" i="11"/>
  <c r="L36" i="11"/>
  <c r="M36" i="11"/>
  <c r="N36" i="11"/>
  <c r="B36" i="11"/>
  <c r="C38" i="6"/>
  <c r="D38" i="6"/>
  <c r="E38" i="6"/>
  <c r="F38" i="6"/>
  <c r="G38" i="6"/>
  <c r="H38" i="6"/>
  <c r="B38" i="6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B39" i="5"/>
  <c r="C37" i="9"/>
  <c r="D37" i="9"/>
  <c r="E37" i="9"/>
  <c r="F37" i="9"/>
  <c r="G37" i="9"/>
  <c r="H37" i="9"/>
  <c r="I37" i="9"/>
  <c r="B37" i="9"/>
  <c r="C37" i="4"/>
  <c r="D37" i="4"/>
  <c r="E37" i="4"/>
  <c r="F37" i="4"/>
  <c r="G37" i="4"/>
  <c r="H37" i="4"/>
  <c r="I37" i="4"/>
  <c r="J37" i="4"/>
  <c r="K37" i="4"/>
  <c r="M37" i="4"/>
  <c r="N37" i="4"/>
  <c r="O37" i="4"/>
  <c r="B37" i="4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B37" i="3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B37" i="2"/>
  <c r="R18" i="5" l="1"/>
  <c r="Q18" i="5"/>
  <c r="G19" i="14" l="1"/>
  <c r="T26" i="13"/>
  <c r="U26" i="13"/>
  <c r="U25" i="13"/>
  <c r="T25" i="13"/>
  <c r="O39" i="12" l="1"/>
  <c r="K9" i="5"/>
  <c r="L9" i="5"/>
  <c r="M9" i="5"/>
  <c r="N9" i="5"/>
  <c r="O9" i="5"/>
  <c r="P9" i="5"/>
  <c r="Q9" i="5"/>
  <c r="R9" i="5"/>
  <c r="K7" i="4"/>
  <c r="J13" i="1"/>
  <c r="K18" i="2" l="1"/>
  <c r="C18" i="13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J20" i="5"/>
  <c r="J42" i="5"/>
  <c r="K42" i="5"/>
  <c r="L42" i="5"/>
  <c r="M42" i="5"/>
  <c r="N42" i="5"/>
  <c r="O42" i="5"/>
  <c r="P42" i="5"/>
  <c r="Q42" i="5"/>
  <c r="R42" i="5"/>
  <c r="N41" i="14"/>
  <c r="M41" i="14"/>
  <c r="K41" i="14"/>
  <c r="I41" i="14"/>
  <c r="G41" i="14"/>
  <c r="E41" i="14"/>
  <c r="C41" i="14"/>
  <c r="B41" i="14"/>
  <c r="U40" i="13"/>
  <c r="T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C40" i="13"/>
  <c r="B40" i="13"/>
  <c r="T17" i="13"/>
  <c r="U17" i="13"/>
  <c r="T18" i="13"/>
  <c r="U18" i="13"/>
  <c r="T31" i="13"/>
  <c r="U31" i="13"/>
  <c r="O40" i="7"/>
  <c r="P40" i="7"/>
  <c r="Q40" i="7"/>
  <c r="R40" i="7"/>
  <c r="S40" i="7"/>
  <c r="T40" i="7"/>
  <c r="U40" i="7"/>
  <c r="V40" i="7"/>
  <c r="W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N39" i="12"/>
  <c r="H39" i="12"/>
  <c r="G39" i="12"/>
  <c r="F39" i="12"/>
  <c r="E39" i="12"/>
  <c r="D39" i="12"/>
  <c r="C39" i="12"/>
  <c r="B39" i="12"/>
  <c r="C17" i="11"/>
  <c r="D17" i="11"/>
  <c r="E17" i="11"/>
  <c r="F17" i="11"/>
  <c r="G17" i="11"/>
  <c r="H17" i="11"/>
  <c r="I17" i="11"/>
  <c r="J17" i="11"/>
  <c r="K17" i="11"/>
  <c r="L17" i="11"/>
  <c r="M17" i="11"/>
  <c r="N17" i="11"/>
  <c r="B17" i="11"/>
  <c r="I39" i="11"/>
  <c r="J39" i="11"/>
  <c r="K39" i="11"/>
  <c r="L39" i="11"/>
  <c r="M39" i="11"/>
  <c r="N39" i="11"/>
  <c r="H39" i="11"/>
  <c r="G39" i="11"/>
  <c r="F39" i="11"/>
  <c r="E39" i="11"/>
  <c r="D39" i="11"/>
  <c r="C39" i="11"/>
  <c r="B39" i="11"/>
  <c r="C18" i="6"/>
  <c r="D18" i="6"/>
  <c r="E18" i="6"/>
  <c r="F18" i="6"/>
  <c r="G18" i="6"/>
  <c r="H18" i="6"/>
  <c r="B18" i="6"/>
  <c r="B41" i="6"/>
  <c r="C41" i="6"/>
  <c r="D41" i="6"/>
  <c r="E41" i="6"/>
  <c r="F41" i="6"/>
  <c r="G41" i="6"/>
  <c r="H41" i="6"/>
  <c r="R19" i="5"/>
  <c r="B19" i="5"/>
  <c r="I42" i="5"/>
  <c r="H42" i="5"/>
  <c r="G42" i="5"/>
  <c r="F42" i="5"/>
  <c r="E42" i="5"/>
  <c r="D42" i="5"/>
  <c r="C42" i="5"/>
  <c r="B42" i="5"/>
  <c r="C40" i="9"/>
  <c r="D40" i="9"/>
  <c r="E40" i="9"/>
  <c r="F40" i="9"/>
  <c r="G40" i="9"/>
  <c r="H40" i="9"/>
  <c r="I40" i="9"/>
  <c r="B40" i="9"/>
  <c r="D17" i="4"/>
  <c r="E17" i="4"/>
  <c r="F17" i="4"/>
  <c r="G17" i="4"/>
  <c r="H17" i="4"/>
  <c r="I17" i="4"/>
  <c r="J17" i="4"/>
  <c r="K17" i="4"/>
  <c r="N17" i="4"/>
  <c r="O17" i="4"/>
  <c r="C40" i="4"/>
  <c r="D40" i="4"/>
  <c r="E40" i="4"/>
  <c r="F40" i="4"/>
  <c r="G40" i="4"/>
  <c r="H40" i="4"/>
  <c r="I40" i="4"/>
  <c r="J40" i="4"/>
  <c r="K40" i="4"/>
  <c r="M40" i="4"/>
  <c r="N40" i="4"/>
  <c r="O40" i="4"/>
  <c r="B40" i="4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P43" i="3"/>
  <c r="N43" i="3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O43" i="3"/>
  <c r="D7" i="7"/>
  <c r="B7" i="13"/>
  <c r="C7" i="13"/>
  <c r="D7" i="13"/>
  <c r="E7" i="13"/>
  <c r="G7" i="13"/>
  <c r="H7" i="13"/>
  <c r="I7" i="13"/>
  <c r="J7" i="13"/>
  <c r="N7" i="13"/>
  <c r="O7" i="13"/>
  <c r="P7" i="13"/>
  <c r="Q7" i="13"/>
  <c r="S7" i="13"/>
  <c r="T7" i="13"/>
  <c r="U7" i="13"/>
  <c r="F11" i="13"/>
  <c r="B17" i="13"/>
  <c r="C17" i="13"/>
  <c r="E17" i="13"/>
  <c r="F17" i="13"/>
  <c r="F8" i="13" s="1"/>
  <c r="F7" i="13" s="1"/>
  <c r="G17" i="13"/>
  <c r="H17" i="13"/>
  <c r="I17" i="13"/>
  <c r="J17" i="13"/>
  <c r="K17" i="13"/>
  <c r="K8" i="13" s="1"/>
  <c r="K7" i="13" s="1"/>
  <c r="L17" i="13"/>
  <c r="M17" i="13"/>
  <c r="N17" i="13"/>
  <c r="O17" i="13"/>
  <c r="P17" i="13"/>
  <c r="Q17" i="13"/>
  <c r="S17" i="13"/>
  <c r="B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S18" i="13"/>
  <c r="B25" i="13"/>
  <c r="C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B31" i="13"/>
  <c r="C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S31" i="13"/>
  <c r="N31" i="7"/>
  <c r="N43" i="7" s="1"/>
  <c r="N26" i="7"/>
  <c r="N25" i="7"/>
  <c r="N7" i="7"/>
  <c r="V31" i="7"/>
  <c r="W31" i="7"/>
  <c r="V25" i="7"/>
  <c r="W25" i="7"/>
  <c r="V26" i="7"/>
  <c r="W26" i="7"/>
  <c r="V7" i="7"/>
  <c r="W7" i="7"/>
  <c r="B30" i="12"/>
  <c r="C30" i="12"/>
  <c r="D30" i="12"/>
  <c r="E30" i="12"/>
  <c r="F30" i="12"/>
  <c r="B24" i="12"/>
  <c r="C24" i="12"/>
  <c r="D24" i="12"/>
  <c r="E24" i="12"/>
  <c r="F24" i="12"/>
  <c r="B25" i="12"/>
  <c r="C25" i="12"/>
  <c r="D25" i="12"/>
  <c r="E25" i="12"/>
  <c r="F25" i="12"/>
  <c r="B17" i="12"/>
  <c r="C17" i="12"/>
  <c r="D17" i="12"/>
  <c r="E17" i="12"/>
  <c r="F17" i="12"/>
  <c r="B16" i="12"/>
  <c r="C16" i="12"/>
  <c r="D16" i="12"/>
  <c r="E16" i="12"/>
  <c r="F16" i="12"/>
  <c r="B6" i="12"/>
  <c r="C6" i="12"/>
  <c r="D6" i="12"/>
  <c r="E6" i="12"/>
  <c r="F6" i="12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N19" i="14"/>
  <c r="M19" i="14"/>
  <c r="L19" i="14"/>
  <c r="K19" i="14"/>
  <c r="J19" i="14"/>
  <c r="I19" i="14"/>
  <c r="H19" i="14"/>
  <c r="F19" i="14"/>
  <c r="E19" i="14"/>
  <c r="D19" i="14"/>
  <c r="C19" i="14"/>
  <c r="B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L12" i="14"/>
  <c r="J12" i="14"/>
  <c r="H12" i="14"/>
  <c r="F12" i="14"/>
  <c r="D12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O30" i="12"/>
  <c r="N30" i="12"/>
  <c r="G30" i="12"/>
  <c r="O25" i="12"/>
  <c r="N25" i="12"/>
  <c r="M25" i="12"/>
  <c r="L25" i="12"/>
  <c r="K25" i="12"/>
  <c r="J25" i="12"/>
  <c r="I25" i="12"/>
  <c r="H25" i="12"/>
  <c r="G25" i="12"/>
  <c r="O24" i="12"/>
  <c r="N24" i="12"/>
  <c r="G24" i="12"/>
  <c r="O17" i="12"/>
  <c r="N17" i="12"/>
  <c r="G17" i="12"/>
  <c r="O16" i="12"/>
  <c r="N16" i="12"/>
  <c r="G16" i="12"/>
  <c r="O6" i="12"/>
  <c r="G6" i="12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J33" i="5"/>
  <c r="K33" i="5"/>
  <c r="L33" i="5"/>
  <c r="M33" i="5"/>
  <c r="N33" i="5"/>
  <c r="O33" i="5"/>
  <c r="P33" i="5"/>
  <c r="Q33" i="5"/>
  <c r="R33" i="5"/>
  <c r="J27" i="5"/>
  <c r="K27" i="5"/>
  <c r="L27" i="5"/>
  <c r="M27" i="5"/>
  <c r="N27" i="5"/>
  <c r="O27" i="5"/>
  <c r="P27" i="5"/>
  <c r="Q27" i="5"/>
  <c r="R27" i="5"/>
  <c r="J28" i="5"/>
  <c r="K28" i="5"/>
  <c r="L28" i="5"/>
  <c r="M28" i="5"/>
  <c r="N28" i="5"/>
  <c r="O28" i="5"/>
  <c r="P28" i="5"/>
  <c r="Q28" i="5"/>
  <c r="R28" i="5"/>
  <c r="K20" i="5"/>
  <c r="L20" i="5"/>
  <c r="M20" i="5"/>
  <c r="N20" i="5"/>
  <c r="O20" i="5"/>
  <c r="P20" i="5"/>
  <c r="Q20" i="5"/>
  <c r="R20" i="5"/>
  <c r="J13" i="5"/>
  <c r="K13" i="5"/>
  <c r="L13" i="5"/>
  <c r="M13" i="5"/>
  <c r="N13" i="5"/>
  <c r="O13" i="5"/>
  <c r="P13" i="5"/>
  <c r="Q13" i="5"/>
  <c r="R13" i="5"/>
  <c r="J9" i="5"/>
  <c r="M7" i="4"/>
  <c r="N7" i="4"/>
  <c r="O7" i="4"/>
  <c r="C7" i="2"/>
  <c r="D7" i="2"/>
  <c r="E7" i="2"/>
  <c r="F7" i="2"/>
  <c r="G7" i="2"/>
  <c r="H7" i="2"/>
  <c r="I7" i="2"/>
  <c r="J7" i="2"/>
  <c r="K7" i="2"/>
  <c r="L7" i="2"/>
  <c r="M7" i="2"/>
  <c r="B7" i="2"/>
  <c r="J37" i="1"/>
  <c r="J32" i="1"/>
  <c r="J31" i="1"/>
  <c r="J24" i="1"/>
  <c r="J23" i="1"/>
  <c r="C31" i="7"/>
  <c r="C43" i="7" s="1"/>
  <c r="B31" i="7"/>
  <c r="B43" i="7" s="1"/>
  <c r="C31" i="9"/>
  <c r="B31" i="9"/>
  <c r="B31" i="2"/>
  <c r="U31" i="7"/>
  <c r="T31" i="7"/>
  <c r="R31" i="7"/>
  <c r="R43" i="7" s="1"/>
  <c r="Q31" i="7"/>
  <c r="Q43" i="7" s="1"/>
  <c r="P31" i="7"/>
  <c r="P43" i="7" s="1"/>
  <c r="O31" i="7"/>
  <c r="O43" i="7" s="1"/>
  <c r="M31" i="7"/>
  <c r="M43" i="7" s="1"/>
  <c r="L31" i="7"/>
  <c r="L43" i="7" s="1"/>
  <c r="K31" i="7"/>
  <c r="K43" i="7" s="1"/>
  <c r="J31" i="7"/>
  <c r="J43" i="7" s="1"/>
  <c r="I31" i="7"/>
  <c r="I43" i="7" s="1"/>
  <c r="H31" i="7"/>
  <c r="H43" i="7" s="1"/>
  <c r="G31" i="7"/>
  <c r="G43" i="7" s="1"/>
  <c r="F31" i="7"/>
  <c r="F43" i="7" s="1"/>
  <c r="E31" i="7"/>
  <c r="E43" i="7" s="1"/>
  <c r="D31" i="7"/>
  <c r="D43" i="7" s="1"/>
  <c r="U26" i="7"/>
  <c r="T26" i="7"/>
  <c r="R26" i="7"/>
  <c r="Q26" i="7"/>
  <c r="P26" i="7"/>
  <c r="O26" i="7"/>
  <c r="M26" i="7"/>
  <c r="L26" i="7"/>
  <c r="K26" i="7"/>
  <c r="J26" i="7"/>
  <c r="I26" i="7"/>
  <c r="H26" i="7"/>
  <c r="G26" i="7"/>
  <c r="F26" i="7"/>
  <c r="E26" i="7"/>
  <c r="D26" i="7"/>
  <c r="C26" i="7"/>
  <c r="B26" i="7"/>
  <c r="U25" i="7"/>
  <c r="T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D25" i="7"/>
  <c r="C25" i="7"/>
  <c r="B25" i="7"/>
  <c r="J11" i="7"/>
  <c r="I11" i="7"/>
  <c r="H11" i="7"/>
  <c r="G11" i="7"/>
  <c r="F11" i="7"/>
  <c r="E11" i="7"/>
  <c r="D11" i="7"/>
  <c r="C11" i="7"/>
  <c r="B11" i="7"/>
  <c r="U7" i="7"/>
  <c r="T7" i="7"/>
  <c r="R7" i="7"/>
  <c r="Q7" i="7"/>
  <c r="P7" i="7"/>
  <c r="O7" i="7"/>
  <c r="M7" i="7"/>
  <c r="L7" i="7"/>
  <c r="K7" i="7"/>
  <c r="J7" i="7"/>
  <c r="I7" i="7"/>
  <c r="H7" i="7"/>
  <c r="G7" i="7"/>
  <c r="F7" i="7"/>
  <c r="E7" i="7"/>
  <c r="C7" i="7"/>
  <c r="B7" i="7"/>
  <c r="H32" i="6"/>
  <c r="G32" i="6"/>
  <c r="F32" i="6"/>
  <c r="E32" i="6"/>
  <c r="D32" i="6"/>
  <c r="C32" i="6"/>
  <c r="B32" i="6"/>
  <c r="H27" i="6"/>
  <c r="G27" i="6"/>
  <c r="F27" i="6"/>
  <c r="E27" i="6"/>
  <c r="D27" i="6"/>
  <c r="C27" i="6"/>
  <c r="B27" i="6"/>
  <c r="H26" i="6"/>
  <c r="G26" i="6"/>
  <c r="F26" i="6"/>
  <c r="E26" i="6"/>
  <c r="D26" i="6"/>
  <c r="C26" i="6"/>
  <c r="B26" i="6"/>
  <c r="H19" i="6"/>
  <c r="G19" i="6"/>
  <c r="F19" i="6"/>
  <c r="E19" i="6"/>
  <c r="D19" i="6"/>
  <c r="C19" i="6"/>
  <c r="B19" i="6"/>
  <c r="H12" i="6"/>
  <c r="G12" i="6"/>
  <c r="F12" i="6"/>
  <c r="E12" i="6"/>
  <c r="D12" i="6"/>
  <c r="C12" i="6"/>
  <c r="B12" i="6"/>
  <c r="H8" i="6"/>
  <c r="G8" i="6"/>
  <c r="F8" i="6"/>
  <c r="E8" i="6"/>
  <c r="D8" i="6"/>
  <c r="C8" i="6"/>
  <c r="B8" i="6"/>
  <c r="I33" i="5"/>
  <c r="H33" i="5"/>
  <c r="G33" i="5"/>
  <c r="F33" i="5"/>
  <c r="E33" i="5"/>
  <c r="D33" i="5"/>
  <c r="C33" i="5"/>
  <c r="B33" i="5"/>
  <c r="I28" i="5"/>
  <c r="H28" i="5"/>
  <c r="G28" i="5"/>
  <c r="F28" i="5"/>
  <c r="E28" i="5"/>
  <c r="D28" i="5"/>
  <c r="C28" i="5"/>
  <c r="B28" i="5"/>
  <c r="I27" i="5"/>
  <c r="H27" i="5"/>
  <c r="G27" i="5"/>
  <c r="F27" i="5"/>
  <c r="E27" i="5"/>
  <c r="D27" i="5"/>
  <c r="C27" i="5"/>
  <c r="B27" i="5"/>
  <c r="I20" i="5"/>
  <c r="H20" i="5"/>
  <c r="G20" i="5"/>
  <c r="F20" i="5"/>
  <c r="E20" i="5"/>
  <c r="D20" i="5"/>
  <c r="C20" i="5"/>
  <c r="B20" i="5"/>
  <c r="I13" i="5"/>
  <c r="H13" i="5"/>
  <c r="G13" i="5"/>
  <c r="F13" i="5"/>
  <c r="E13" i="5"/>
  <c r="D13" i="5"/>
  <c r="C13" i="5"/>
  <c r="B13" i="5"/>
  <c r="I9" i="5"/>
  <c r="H9" i="5"/>
  <c r="G9" i="5"/>
  <c r="F9" i="5"/>
  <c r="E9" i="5"/>
  <c r="D9" i="5"/>
  <c r="C9" i="5"/>
  <c r="B9" i="5"/>
  <c r="I31" i="9"/>
  <c r="H31" i="9"/>
  <c r="G31" i="9"/>
  <c r="F31" i="9"/>
  <c r="E31" i="9"/>
  <c r="D31" i="9"/>
  <c r="I26" i="9"/>
  <c r="H26" i="9"/>
  <c r="G26" i="9"/>
  <c r="F26" i="9"/>
  <c r="E26" i="9"/>
  <c r="D26" i="9"/>
  <c r="C26" i="9"/>
  <c r="B26" i="9"/>
  <c r="I25" i="9"/>
  <c r="H25" i="9"/>
  <c r="G25" i="9"/>
  <c r="F25" i="9"/>
  <c r="E25" i="9"/>
  <c r="D25" i="9"/>
  <c r="C25" i="9"/>
  <c r="B25" i="9"/>
  <c r="I18" i="9"/>
  <c r="H18" i="9"/>
  <c r="G18" i="9"/>
  <c r="F18" i="9"/>
  <c r="E18" i="9"/>
  <c r="D18" i="9"/>
  <c r="C18" i="9"/>
  <c r="B18" i="9"/>
  <c r="I17" i="9"/>
  <c r="H17" i="9"/>
  <c r="G17" i="9"/>
  <c r="F17" i="9"/>
  <c r="E17" i="9"/>
  <c r="D17" i="9"/>
  <c r="C17" i="9"/>
  <c r="B17" i="9"/>
  <c r="I11" i="9"/>
  <c r="H11" i="9"/>
  <c r="G11" i="9"/>
  <c r="F11" i="9"/>
  <c r="E11" i="9"/>
  <c r="D11" i="9"/>
  <c r="C11" i="9"/>
  <c r="B11" i="9"/>
  <c r="I7" i="9"/>
  <c r="H7" i="9"/>
  <c r="G7" i="9"/>
  <c r="F7" i="9"/>
  <c r="E7" i="9"/>
  <c r="D7" i="9"/>
  <c r="C7" i="9"/>
  <c r="B7" i="9"/>
  <c r="O31" i="4"/>
  <c r="N31" i="4"/>
  <c r="K31" i="4"/>
  <c r="J31" i="4"/>
  <c r="I31" i="4"/>
  <c r="H31" i="4"/>
  <c r="G31" i="4"/>
  <c r="F31" i="4"/>
  <c r="E31" i="4"/>
  <c r="D31" i="4"/>
  <c r="B31" i="4"/>
  <c r="O26" i="4"/>
  <c r="N26" i="4"/>
  <c r="K26" i="4"/>
  <c r="J26" i="4"/>
  <c r="I26" i="4"/>
  <c r="H26" i="4"/>
  <c r="G26" i="4"/>
  <c r="F26" i="4"/>
  <c r="E26" i="4"/>
  <c r="D26" i="4"/>
  <c r="B26" i="4"/>
  <c r="O25" i="4"/>
  <c r="N25" i="4"/>
  <c r="K25" i="4"/>
  <c r="J25" i="4"/>
  <c r="I25" i="4"/>
  <c r="H25" i="4"/>
  <c r="G25" i="4"/>
  <c r="F25" i="4"/>
  <c r="E25" i="4"/>
  <c r="D25" i="4"/>
  <c r="B25" i="4"/>
  <c r="O18" i="4"/>
  <c r="N18" i="4"/>
  <c r="K18" i="4"/>
  <c r="J18" i="4"/>
  <c r="I18" i="4"/>
  <c r="H18" i="4"/>
  <c r="G18" i="4"/>
  <c r="F18" i="4"/>
  <c r="E18" i="4"/>
  <c r="D18" i="4"/>
  <c r="B18" i="4"/>
  <c r="B17" i="4"/>
  <c r="J7" i="4"/>
  <c r="I7" i="4"/>
  <c r="H7" i="4"/>
  <c r="G7" i="4"/>
  <c r="F7" i="4"/>
  <c r="E7" i="4"/>
  <c r="D7" i="4"/>
  <c r="B7" i="4"/>
  <c r="M31" i="3"/>
  <c r="L31" i="3"/>
  <c r="K31" i="3"/>
  <c r="J31" i="3"/>
  <c r="I31" i="3"/>
  <c r="H31" i="3"/>
  <c r="G31" i="3"/>
  <c r="F31" i="3"/>
  <c r="E31" i="3"/>
  <c r="D31" i="3"/>
  <c r="C31" i="3"/>
  <c r="B31" i="3"/>
  <c r="M26" i="3"/>
  <c r="L26" i="3"/>
  <c r="K26" i="3"/>
  <c r="J26" i="3"/>
  <c r="I26" i="3"/>
  <c r="H26" i="3"/>
  <c r="G26" i="3"/>
  <c r="F26" i="3"/>
  <c r="E26" i="3"/>
  <c r="D26" i="3"/>
  <c r="C26" i="3"/>
  <c r="B26" i="3"/>
  <c r="M25" i="3"/>
  <c r="L25" i="3"/>
  <c r="K25" i="3"/>
  <c r="J25" i="3"/>
  <c r="I25" i="3"/>
  <c r="H25" i="3"/>
  <c r="G25" i="3"/>
  <c r="F25" i="3"/>
  <c r="E25" i="3"/>
  <c r="D25" i="3"/>
  <c r="C25" i="3"/>
  <c r="B25" i="3"/>
  <c r="M18" i="3"/>
  <c r="L18" i="3"/>
  <c r="K18" i="3"/>
  <c r="J18" i="3"/>
  <c r="I18" i="3"/>
  <c r="H18" i="3"/>
  <c r="G18" i="3"/>
  <c r="F18" i="3"/>
  <c r="E18" i="3"/>
  <c r="D18" i="3"/>
  <c r="C18" i="3"/>
  <c r="B18" i="3"/>
  <c r="M17" i="3"/>
  <c r="L17" i="3"/>
  <c r="K17" i="3"/>
  <c r="J17" i="3"/>
  <c r="I17" i="3"/>
  <c r="H17" i="3"/>
  <c r="G17" i="3"/>
  <c r="F17" i="3"/>
  <c r="E17" i="3"/>
  <c r="D17" i="3"/>
  <c r="C17" i="3"/>
  <c r="B17" i="3"/>
  <c r="M7" i="3"/>
  <c r="L7" i="3"/>
  <c r="K7" i="3"/>
  <c r="J7" i="3"/>
  <c r="I7" i="3"/>
  <c r="H7" i="3"/>
  <c r="G7" i="3"/>
  <c r="F7" i="3"/>
  <c r="E7" i="3"/>
  <c r="D7" i="3"/>
  <c r="C7" i="3"/>
  <c r="B7" i="3"/>
  <c r="M31" i="2"/>
  <c r="L31" i="2"/>
  <c r="K31" i="2"/>
  <c r="J31" i="2"/>
  <c r="I31" i="2"/>
  <c r="H31" i="2"/>
  <c r="G31" i="2"/>
  <c r="F31" i="2"/>
  <c r="E31" i="2"/>
  <c r="D31" i="2"/>
  <c r="C31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18" i="2"/>
  <c r="L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N31" i="2"/>
  <c r="O17" i="2"/>
  <c r="O31" i="2"/>
  <c r="P17" i="2"/>
  <c r="P31" i="2"/>
  <c r="Q17" i="2"/>
  <c r="Q44" i="2" s="1"/>
  <c r="Q31" i="2"/>
  <c r="R17" i="2"/>
  <c r="R31" i="2"/>
  <c r="S17" i="2"/>
  <c r="S31" i="2"/>
  <c r="T17" i="2"/>
  <c r="T31" i="2"/>
  <c r="U17" i="2"/>
  <c r="U31" i="2"/>
  <c r="T43" i="7" l="1"/>
  <c r="P44" i="2"/>
  <c r="O44" i="2"/>
  <c r="V17" i="7" l="1"/>
  <c r="U17" i="7"/>
  <c r="L17" i="7"/>
  <c r="N17" i="7"/>
  <c r="R17" i="7"/>
  <c r="Q17" i="7"/>
  <c r="B17" i="7"/>
  <c r="T17" i="7"/>
  <c r="B18" i="7"/>
  <c r="U18" i="7"/>
  <c r="I17" i="7"/>
  <c r="K17" i="7"/>
  <c r="W17" i="7"/>
  <c r="K18" i="7"/>
  <c r="T18" i="7"/>
  <c r="N18" i="7"/>
  <c r="I18" i="7"/>
  <c r="D17" i="7"/>
  <c r="D18" i="7"/>
  <c r="R18" i="7"/>
  <c r="Q18" i="7"/>
  <c r="J17" i="7"/>
  <c r="S17" i="7"/>
  <c r="S18" i="7"/>
  <c r="C17" i="7"/>
  <c r="C18" i="7"/>
  <c r="G18" i="7"/>
  <c r="G17" i="7"/>
  <c r="V18" i="7"/>
  <c r="O17" i="7"/>
  <c r="O18" i="7"/>
  <c r="P18" i="7"/>
  <c r="P17" i="7"/>
  <c r="L18" i="7"/>
  <c r="M17" i="7"/>
  <c r="M18" i="7"/>
  <c r="E17" i="7"/>
  <c r="E18" i="7"/>
  <c r="W18" i="7"/>
  <c r="F17" i="7"/>
  <c r="F18" i="7"/>
  <c r="J18" i="7"/>
  <c r="H17" i="7"/>
  <c r="H18" i="7"/>
  <c r="N11" i="4" l="1"/>
  <c r="O11" i="4"/>
  <c r="F11" i="4"/>
  <c r="G11" i="4"/>
  <c r="D11" i="4"/>
  <c r="K11" i="4"/>
  <c r="H11" i="4"/>
  <c r="J11" i="4"/>
  <c r="B11" i="4"/>
  <c r="E11" i="4"/>
  <c r="I11" i="4"/>
  <c r="J11" i="3" l="1"/>
  <c r="B11" i="3"/>
  <c r="G11" i="3"/>
  <c r="H11" i="3"/>
  <c r="E11" i="3"/>
  <c r="F11" i="3"/>
  <c r="M11" i="3"/>
  <c r="L11" i="3"/>
  <c r="I11" i="3"/>
  <c r="K11" i="3"/>
  <c r="D11" i="3"/>
  <c r="C11" i="3"/>
  <c r="H11" i="2"/>
  <c r="M11" i="2"/>
  <c r="D11" i="2"/>
  <c r="E11" i="2"/>
  <c r="J11" i="2"/>
  <c r="B11" i="2"/>
  <c r="G11" i="2"/>
  <c r="L11" i="2"/>
  <c r="K11" i="2"/>
  <c r="I11" i="2"/>
  <c r="F11" i="2"/>
  <c r="C11" i="2"/>
  <c r="J17" i="1"/>
  <c r="J46" i="1"/>
  <c r="R11" i="13" l="1"/>
  <c r="B11" i="13"/>
  <c r="C11" i="13"/>
  <c r="E11" i="13"/>
  <c r="G11" i="13"/>
  <c r="L11" i="13"/>
  <c r="M11" i="13"/>
  <c r="N11" i="13"/>
  <c r="O11" i="13"/>
  <c r="P11" i="13"/>
  <c r="Q11" i="13"/>
  <c r="T11" i="13"/>
  <c r="U11" i="13"/>
  <c r="B12" i="10"/>
  <c r="C12" i="10"/>
  <c r="E12" i="10"/>
  <c r="G12" i="10"/>
  <c r="I12" i="10"/>
  <c r="K12" i="10"/>
  <c r="M12" i="10"/>
  <c r="N12" i="10"/>
  <c r="O12" i="10"/>
  <c r="P12" i="10"/>
  <c r="Q12" i="10"/>
  <c r="R12" i="10"/>
  <c r="S12" i="10"/>
  <c r="T12" i="10"/>
  <c r="U12" i="10"/>
  <c r="N24" i="2"/>
  <c r="N44" i="2"/>
  <c r="O44" i="15"/>
  <c r="N44" i="14"/>
  <c r="P44" i="15"/>
  <c r="M44" i="15"/>
  <c r="I44" i="15"/>
  <c r="G44" i="14"/>
  <c r="S44" i="15"/>
  <c r="U44" i="15"/>
  <c r="N44" i="15"/>
  <c r="O14" i="15"/>
  <c r="O12" i="15"/>
  <c r="N14" i="14"/>
  <c r="N12" i="14"/>
  <c r="T44" i="15"/>
  <c r="Q44" i="15"/>
  <c r="I44" i="14"/>
  <c r="E44" i="14"/>
  <c r="E12" i="14"/>
  <c r="E14" i="14"/>
  <c r="N23" i="2"/>
  <c r="N17" i="2"/>
  <c r="N15" i="2"/>
  <c r="N20" i="2"/>
  <c r="R44" i="15"/>
  <c r="P14" i="15"/>
  <c r="P12" i="15"/>
  <c r="B44" i="14"/>
  <c r="B12" i="14"/>
  <c r="B14" i="14"/>
  <c r="M44" i="14"/>
  <c r="M12" i="14"/>
  <c r="M14" i="14"/>
  <c r="C44" i="15"/>
  <c r="C12" i="15"/>
  <c r="C14" i="15"/>
  <c r="I14" i="15"/>
  <c r="I12" i="15"/>
  <c r="K44" i="15"/>
  <c r="K12" i="15"/>
  <c r="K14" i="15"/>
  <c r="M14" i="15"/>
  <c r="M12" i="15"/>
  <c r="E44" i="15"/>
  <c r="E12" i="15"/>
  <c r="E14" i="15"/>
  <c r="T14" i="15"/>
  <c r="T12" i="15"/>
  <c r="K44" i="14"/>
  <c r="K12" i="14"/>
  <c r="K14" i="14"/>
  <c r="Q14" i="15"/>
  <c r="Q12" i="15"/>
  <c r="C44" i="14"/>
  <c r="C12" i="14"/>
  <c r="C14" i="14"/>
  <c r="I14" i="14"/>
  <c r="I12" i="14"/>
  <c r="B44" i="15"/>
  <c r="B12" i="15"/>
  <c r="B14" i="15"/>
  <c r="S14" i="15"/>
  <c r="S12" i="15"/>
  <c r="G14" i="15"/>
  <c r="G12" i="15"/>
  <c r="G44" i="15"/>
  <c r="U14" i="15"/>
  <c r="U12" i="15"/>
  <c r="R14" i="15"/>
  <c r="R12" i="15"/>
  <c r="G14" i="14"/>
  <c r="G12" i="14"/>
  <c r="N14" i="15"/>
  <c r="N12" i="15"/>
</calcChain>
</file>

<file path=xl/sharedStrings.xml><?xml version="1.0" encoding="utf-8"?>
<sst xmlns="http://schemas.openxmlformats.org/spreadsheetml/2006/main" count="868" uniqueCount="232">
  <si>
    <t>RAPORT STATISTIC CENTRALIZATOR</t>
  </si>
  <si>
    <t>TIPURI DE BIBLIOTECI</t>
  </si>
  <si>
    <t>Numărul total de biblioteci</t>
  </si>
  <si>
    <t>Localul bibliotecii</t>
  </si>
  <si>
    <t>Special 1</t>
  </si>
  <si>
    <t>Reamenajat 2</t>
  </si>
  <si>
    <t>Propriu 1</t>
  </si>
  <si>
    <t>Arendat 2</t>
  </si>
  <si>
    <t>Necesită reparaţie capitală 1</t>
  </si>
  <si>
    <t>A</t>
  </si>
  <si>
    <t>Documente de muzică tipărită</t>
  </si>
  <si>
    <t>Manuscrise</t>
  </si>
  <si>
    <t>Documente audiovizuale</t>
  </si>
  <si>
    <t>Documente grafice</t>
  </si>
  <si>
    <t>Alte documente</t>
  </si>
  <si>
    <t>Total</t>
  </si>
  <si>
    <t>din care în limba de stat</t>
  </si>
  <si>
    <t>u./m.</t>
  </si>
  <si>
    <t>u/m.</t>
  </si>
  <si>
    <t>Biblioteci din ţară</t>
  </si>
  <si>
    <t>Biblioteci din străinătate</t>
  </si>
  <si>
    <t>Numărul total de cereri primite</t>
  </si>
  <si>
    <t>Numărul total de cereri adresate altor biblioteci</t>
  </si>
  <si>
    <t>Cu studii superioare</t>
  </si>
  <si>
    <t>în echivalent norme întregi</t>
  </si>
  <si>
    <t xml:space="preserve">02. Biblioteci publice din reţea </t>
  </si>
  <si>
    <t>03. Biblioteca Naţională a Republicii Moldova</t>
  </si>
  <si>
    <t>04. Biblioteca Naţională pentru Copii "Ion Creangă"</t>
  </si>
  <si>
    <t>*** Datele nu sunt depline</t>
  </si>
  <si>
    <t>din care conectate la Internet</t>
  </si>
  <si>
    <t>01. Biblioteci publice din sistemul Ministerului Culturii ( rând. 02+03+04)</t>
  </si>
  <si>
    <t>* Datele cu privire la activitatea Bibliotecii Ştiinţifice Medicale a Universităţii de Stat de Medicină şi Farmacie " Nicolae Testemiţanu şi a Bibliotecii Republicane Ştiinţifice Agricole a Universităţii Agrare de Stat din Moldova sunt incluse la compartimentul "Biblioteci ale instituţiilor din învăţământ"/subcompartimentul "Biblioteci din instituţiile de învăţământ superior"; datele privind activitatea bibliotecilor Colegiilor de Medicină şi a Colegiilor Agricole sunt incluse de asemenea  în compartimentul "Biblioteci ale instituţiilor din învăţământ" la capitolul Biblioteci din instituţiile de învăţământ mediu de specialitate (colegii).</t>
  </si>
  <si>
    <t>12. Biblioteci medicale din reţea, inclusiv</t>
  </si>
  <si>
    <t>13. Biblioteca Ştiinţifică Medicală a Universităţii de Stat de Medicină şi Farmacie "Nicolae Testemiţanu"*</t>
  </si>
  <si>
    <t>15. Biblioteca Centrului de formare profesională a lucrătorilor medicali şi farmaciştilor cu studii medii (mun. Bălţi)</t>
  </si>
  <si>
    <t>18. Biblioteci ale Spitalelor Raionale</t>
  </si>
  <si>
    <t>24. Biblioteci sindicale</t>
  </si>
  <si>
    <t>27.  Biblioteci tehnice din reţea</t>
  </si>
  <si>
    <t>29. Biblioteca Parlamentului RM**</t>
  </si>
  <si>
    <t>20. Total biblioteci agricole (suma rând 21+22+23)</t>
  </si>
  <si>
    <t>19. Biblioteci agricole (rând. 23)</t>
  </si>
  <si>
    <t>25. Biblioteci tehnice (suma rând 26+27)</t>
  </si>
  <si>
    <t xml:space="preserve">Total </t>
  </si>
  <si>
    <t>În echivalent norme întregi</t>
  </si>
  <si>
    <t xml:space="preserve"> </t>
  </si>
  <si>
    <t>** datele privind activitatea bibliotecilor din şcolile profesionale şi ale Bibliotecii Parlamentului RM nu au fost prezentate</t>
  </si>
  <si>
    <t>Starea fizică a localului bibliotecii</t>
  </si>
  <si>
    <t>Suprafaţa totală a localului bibliotecii (m.p.)</t>
  </si>
  <si>
    <t>05. Biblioteci ale instituţiilor de învăţământ (suma rînd 06+07+08+09)</t>
  </si>
  <si>
    <t>06. Biblioteci din instituţiile de învăţământ superior</t>
  </si>
  <si>
    <t>11. Biblioteci Medicale (rând 15+16+17+18)</t>
  </si>
  <si>
    <t>23. Biblioteci agricole din reţea (Biblioteci ale Instituţiilor Ştiinţifice Agricole)</t>
  </si>
  <si>
    <t>08. Biblioteci din instituţiile de învăţământ profesional tehnic secundar (şcoli profesionale)</t>
  </si>
  <si>
    <t>09. Biblioteci din instituţiile de învăţământ general</t>
  </si>
  <si>
    <t>10. Biblioteca Ştiinţifică Centrală "A. Lupan"  (Institut) a Academiei de Ştiinţe a RM</t>
  </si>
  <si>
    <t>21.  Biblioteca Republicană Ştiinţifică Agricolă a Universităţii de Stat Agrare a Moldovei*</t>
  </si>
  <si>
    <t>26. Biblioteca Republicană Tehnico-Ştiinţifică a Institutului Naţional de Cercetări Economice</t>
  </si>
  <si>
    <t>28. Biblioteca şi Colecţia Arhivă (AGEPI)</t>
  </si>
  <si>
    <t>din ele publicaţii seriale (reviste, anuare, ziare)</t>
  </si>
  <si>
    <t>Avariată 2</t>
  </si>
  <si>
    <t>Documente electronice (CD, DVD)</t>
  </si>
  <si>
    <t>Brevete</t>
  </si>
  <si>
    <t>inclusiv în grafie latină</t>
  </si>
  <si>
    <t>B</t>
  </si>
  <si>
    <t>C</t>
  </si>
  <si>
    <t>D</t>
  </si>
  <si>
    <t>E</t>
  </si>
  <si>
    <t>III. RESURSE ELECTRONICE (în reţea)</t>
  </si>
  <si>
    <t>IV. PUBLICAŢII SERIALE CURENTE</t>
  </si>
  <si>
    <t>număr</t>
  </si>
  <si>
    <t>titluri</t>
  </si>
  <si>
    <t>Nr. de titluri de reviste curente</t>
  </si>
  <si>
    <t>Nr. de titluri de ziare curente</t>
  </si>
  <si>
    <t>Total abonamente</t>
  </si>
  <si>
    <t>F</t>
  </si>
  <si>
    <t xml:space="preserve">V. SERVICII DE BIBLIOTECĂ ŞI UTILIZAREA LOR                                                                                                                </t>
  </si>
  <si>
    <t>Nr. de utilizatori activi</t>
  </si>
  <si>
    <t>Din care copii până la 16 ani</t>
  </si>
  <si>
    <t>Nr. de vizitatori pe website-ul bibliotecii</t>
  </si>
  <si>
    <t>Nr. de intrări</t>
  </si>
  <si>
    <t>Nr. de vizite virtuale pe website-ul bibliotecii</t>
  </si>
  <si>
    <t>Nr. de vizite virtuale pe blogul bibliotecii</t>
  </si>
  <si>
    <t>Nr. de împrumuturi</t>
  </si>
  <si>
    <t>din care copii până la 16 ani</t>
  </si>
  <si>
    <t>V. SERVICII DE BIBLIOTECĂ ŞI UTILIZAREA LOR</t>
  </si>
  <si>
    <t>G</t>
  </si>
  <si>
    <t>Nr. de calculatoare</t>
  </si>
  <si>
    <t>H</t>
  </si>
  <si>
    <t>Nr. de imprimante disponibile pentru acces public</t>
  </si>
  <si>
    <t>Nr. de scanere disponibile pentru acces public</t>
  </si>
  <si>
    <t>Nr. de fotocopiatoare disponibile pentru acces public</t>
  </si>
  <si>
    <t>I</t>
  </si>
  <si>
    <t>Numărul de împrumuturi furnizate</t>
  </si>
  <si>
    <t>Numărul de împrumuturi primite</t>
  </si>
  <si>
    <t>Nr. de împrumuturi primite</t>
  </si>
  <si>
    <t>inclusiv personal profesional</t>
  </si>
  <si>
    <t>Achiziţii în cursul anului (mii)</t>
  </si>
  <si>
    <t>Eliminări în cursul anului (mii)</t>
  </si>
  <si>
    <t>Existent la sfârşitul anului (mii)</t>
  </si>
  <si>
    <t>II. COLECŢII (pe suporturi fizice)</t>
  </si>
  <si>
    <t>Nr. de tablete PC</t>
  </si>
  <si>
    <t>VII. PERSONAL DE BIBLIOTECĂ</t>
  </si>
  <si>
    <t>Din care personal profesional de bibliotecă şi personal specializat calificat</t>
  </si>
  <si>
    <t>Cu studii profesional tehnice și generale</t>
  </si>
  <si>
    <t>Informaticieni (ingineri, programatori, administratori de rețea)</t>
  </si>
  <si>
    <t>30. Centrul Naţional de Informare şi Reabilitare al Asociației Nevăzătorilor din Moldova</t>
  </si>
  <si>
    <t>Executant:   Eugenia Bejan,                                       tel. : 022229556                                       e-mail: cbnmoldova@gmail.com</t>
  </si>
  <si>
    <t>Numărul de locuitori/ membri ai comunității servite</t>
  </si>
  <si>
    <t>publicaţii seriale (reviste, anuare, ziare)</t>
  </si>
  <si>
    <t xml:space="preserve"> publicaţii seriale (reviste, anuare, ziare)</t>
  </si>
  <si>
    <t>Cărţi,  total</t>
  </si>
  <si>
    <t>Cărţi, total</t>
  </si>
  <si>
    <t xml:space="preserve">Baze de date achiziționate de bibliotecă  </t>
  </si>
  <si>
    <t xml:space="preserve">Baze de date create de bibliotecă </t>
  </si>
  <si>
    <t xml:space="preserve">Documente digitale (titluri) și publicaţii electronice seriale (numere/ fascicule), create în formă digitală sau digitizate de bibliotecă </t>
  </si>
  <si>
    <t>Repartizarea utilizatorilor după sexe</t>
  </si>
  <si>
    <t>Bărbați</t>
  </si>
  <si>
    <t>Femei</t>
  </si>
  <si>
    <t>Repartizarea utilizatorilor după criterii de vârstă</t>
  </si>
  <si>
    <t>Tineri (17-34 ani)</t>
  </si>
  <si>
    <t xml:space="preserve">Adulți (35-64 ani) </t>
  </si>
  <si>
    <t xml:space="preserve">Vârstnici (după 65 ani) </t>
  </si>
  <si>
    <t>Vizite, vizitatori/website, blog</t>
  </si>
  <si>
    <t>Nr. de  vizitatori pe blogul bibliotecii</t>
  </si>
  <si>
    <t>a)  Utilizarea bibliotecii</t>
  </si>
  <si>
    <t>în limba de stat</t>
  </si>
  <si>
    <t xml:space="preserve">Nr. de documente electronice furnizate printr-un mediu on-line (de ex., e-mail) </t>
  </si>
  <si>
    <t>Nr. de biblioteci, care deţin computere</t>
  </si>
  <si>
    <t xml:space="preserve">Nr. de biblioteci, care sunt conectate la Internet </t>
  </si>
  <si>
    <t>Nr. de calculatoare pentru utilizatori</t>
  </si>
  <si>
    <t>din care conectate la internet</t>
  </si>
  <si>
    <t>Nr. de imprimante multifuncționale (printer/ scaner/ copiator) disponibile pentru acces public</t>
  </si>
  <si>
    <t>Nr. dispozitivelor de citire a cărților electronice (eBook reader) disponibile pentru acces public</t>
  </si>
  <si>
    <t>Nr. de utilizatori, care au accesat calculatoarele din bibliotecă</t>
  </si>
  <si>
    <t>Nr. de utilizatori, care au accesat Internetul din bibliotecă</t>
  </si>
  <si>
    <t>Nr. de locuri pentru utilizatori</t>
  </si>
  <si>
    <t>c) Servicii</t>
  </si>
  <si>
    <t xml:space="preserve">Nr. catalogului electronic cu acces on-line </t>
  </si>
  <si>
    <t xml:space="preserve">Nr. catalogului electronic cu acces local </t>
  </si>
  <si>
    <t>Nr. de înregistrări în catalogul electronic</t>
  </si>
  <si>
    <t xml:space="preserve">Nr. website-ului </t>
  </si>
  <si>
    <t xml:space="preserve">Nr de bloguri ale bibliotecii
</t>
  </si>
  <si>
    <t>Nr. de activități (culturale, educaționale, științifice)</t>
  </si>
  <si>
    <t>din care copii pînă la 16 ani</t>
  </si>
  <si>
    <t>din care numărul de expoziţii</t>
  </si>
  <si>
    <t>Nr. de servicii moderne implementate pe parcursul anului de referință</t>
  </si>
  <si>
    <t>nr. de utilizatori care au beneficiat de servicii moderne de bibliotecă</t>
  </si>
  <si>
    <t>Total participanți la ore de instruire</t>
  </si>
  <si>
    <t>din care nr. de participanți la instruirea în domeniul IT</t>
  </si>
  <si>
    <t>dn care copii nî la 16 ani</t>
  </si>
  <si>
    <t>Număr total de ore de instruire formală</t>
  </si>
  <si>
    <t>din care număr de ore de instruire  în domeniul IT</t>
  </si>
  <si>
    <t xml:space="preserve">Total  participanţi la ore de instruire </t>
  </si>
  <si>
    <t>din care
copii până la 16 ani</t>
  </si>
  <si>
    <t>din care  nr.  de  participanți la instruirea în domeniul TI</t>
  </si>
  <si>
    <t xml:space="preserve">Total nr. de parteneri ai bibliotecii </t>
  </si>
  <si>
    <t xml:space="preserve">din care număr de parteneri internaționali </t>
  </si>
  <si>
    <t>Instruirea non-formală  a utilizatorului</t>
  </si>
  <si>
    <t>Număr total de ore de instruire non-formală</t>
  </si>
  <si>
    <t>Instruirea formală  a utilizatorului</t>
  </si>
  <si>
    <t>Parteneri</t>
  </si>
  <si>
    <t xml:space="preserve">Personal care deține categorie de calificare  </t>
  </si>
  <si>
    <t>din care: 
categoria superioară</t>
  </si>
  <si>
    <t>din care: 
categoria  I</t>
  </si>
  <si>
    <t xml:space="preserve">din care: 
categoria II </t>
  </si>
  <si>
    <t>Instruirea non-formală a personalului, realizată de bibliotecă</t>
  </si>
  <si>
    <t>Instruirea formală a personalului, realizată de bibliotecă pe baza cursurilor autorizate/acreditate</t>
  </si>
  <si>
    <t>Instruirea formală a personalului, realizată în bibliotecă de alte instituții autorizate/acreditate</t>
  </si>
  <si>
    <t>Participarea angajaților bibliotecii la acțiuni de instruire non-formală, organizate de alte biblioteci sau centre de formare</t>
  </si>
  <si>
    <t>Participarea angajaților bibliotecii la acțiuni de instruire formală, organizate de alte biblioteci care oferă cursuri autorizate/acreditate</t>
  </si>
  <si>
    <t xml:space="preserve">Participarea angajaților bibliotecii la acțiuni de instruire formală, realizate de alte instituții autorizate/acreditate </t>
  </si>
  <si>
    <t>Total nr. de  ore de instruire</t>
  </si>
  <si>
    <t>Nr. de participanți</t>
  </si>
  <si>
    <t>nr. participanți
angajați ai bibliotecii</t>
  </si>
  <si>
    <t>din care: 
angajați ai altor biblioteci</t>
  </si>
  <si>
    <t>din care: 
angajați ai biblioteci</t>
  </si>
  <si>
    <t>VIII.   INSTRUIREA PERSONALULUI DE BIBLIOTECĂ</t>
  </si>
  <si>
    <t>Total nr. de  ore de instruir</t>
  </si>
  <si>
    <t>SISTEMUL NAŢIONAL DE BIBLIOTECI în anul 2017</t>
  </si>
  <si>
    <t>XI.  VENITURI ȘI CHELTUIELI MIJLOACE FINANCIARE</t>
  </si>
  <si>
    <t>Total buget</t>
  </si>
  <si>
    <t>Total cheltuieli</t>
  </si>
  <si>
    <t>pntru personal</t>
  </si>
  <si>
    <t>pentru achiziție de documente</t>
  </si>
  <si>
    <t>pentru informatizare</t>
  </si>
  <si>
    <t>pentru reparații</t>
  </si>
  <si>
    <t>alte cheltuieli</t>
  </si>
  <si>
    <t>Valoarea totală a fondurilor atrase</t>
  </si>
  <si>
    <t>din care</t>
  </si>
  <si>
    <t>Utilizarea bibliotecii</t>
  </si>
  <si>
    <t>31.Biblioteci de Muzică, Teatru și Arte Plastice</t>
  </si>
  <si>
    <t>32.Biblioteca Academiei de Muzică, Teatru și Arte Plastice</t>
  </si>
  <si>
    <t>34.Biblioteci ale institu'iilor instituţiile de
învăţământ secundar vocaţional de arte (şcoli)</t>
  </si>
  <si>
    <t>36.Biblioteca Ştiinţifică a Academiei de
Studii Economice din Moldova</t>
  </si>
  <si>
    <t>35. Biblioteci a Academiei de Studii Economice din Moldova</t>
  </si>
  <si>
    <t>I. DATE GENERALE</t>
  </si>
  <si>
    <t>38. Total biblioteci din SNB din RM</t>
  </si>
  <si>
    <t>VI.   ÎMPRUMUTUL INTERBIBLIOTECAR</t>
  </si>
  <si>
    <t>17. Biblioteci ale spitalelor municipale şi republicane</t>
  </si>
  <si>
    <t>18. Biblioteci ale spitalelor raionale</t>
  </si>
  <si>
    <t>16. Biblioteci ale IMSP instituţii de cercetare ştiinţifică în domeniul medicinei</t>
  </si>
  <si>
    <t>17. Biblioteci ale IMSP spitale minicipale şi republicane</t>
  </si>
  <si>
    <t>17. Biblioteci ale IMSP spitale  municipale şi republicane</t>
  </si>
  <si>
    <t>18. Biblioteci ale IMSP spitale raionale</t>
  </si>
  <si>
    <t>17. Biblioteci ale IMSP spitale  minicipale şi republicane</t>
  </si>
  <si>
    <t>18. Biblioteci ale IMSP spitale  raionale</t>
  </si>
  <si>
    <t>16. Biblioteci ale IMSP de cercetare ştiinţifică în domeniul medicinei</t>
  </si>
  <si>
    <t>16. Biblioteci ale IMSP de cercetare ştiinţifică în domeniul medicinei și farmaciei</t>
  </si>
  <si>
    <t>16. Biblioteci ale IMSP  de cercetare ştiinţifică în domeniul medicinei și farmaciei</t>
  </si>
  <si>
    <t>16. Biblioteci ale IMSP instituţii de cercetare ştiinţifică în domeniul medicinei și farmaciei</t>
  </si>
  <si>
    <t>17. Biblioteci ale IMSP Spitale minicipale şi republicane</t>
  </si>
  <si>
    <t>14. Biblioteci din instuţiile de învăţământ profesional tehnic postsecundar şi postsecundar nonterţiar (colegii și Centre de Excelență) din domeniul Medicinei și Farmaciei*</t>
  </si>
  <si>
    <t>16. Biblioteci ale IMSP de cercetare ştiinţifică din domeniul medicinei și farmaciei</t>
  </si>
  <si>
    <t>16. Biblioteci ale IMSP  de cercetare ştiinţifică în domeniul Medicinei</t>
  </si>
  <si>
    <t>17. Biblioteci ale IMSP spitale municipale şi republicane</t>
  </si>
  <si>
    <t>20. Total biblioteci agricole din rețea (suma rând 21+22+23)</t>
  </si>
  <si>
    <t>01. Biblioteci publice din sistemul Ministerului Culturii          ( rând. 02+03+04)</t>
  </si>
  <si>
    <t>20. Total biblioteci agricole                                 (suma rând 21+22+23)</t>
  </si>
  <si>
    <t>01. Biblioteci publice din sistemul Ministerului Culturii      ( rând. 02+03+04)</t>
  </si>
  <si>
    <t>07. Biblioteci din instuţiile de învăţământ profesional tehnic postsecundar şi postsecundar nonterţiar  (Colegii și Centre de excelență)</t>
  </si>
  <si>
    <t>4. Biblioteci din instuţiile de învăţământ profesional tehnic postsecundar şi postsecundar nonterţiar  (Colegii și Centre de excelență) din domeniul Medicinei și Farmaciei*</t>
  </si>
  <si>
    <t>35. Biblioteci a Academiei de Studii Economice din Moldova (ASEM)</t>
  </si>
  <si>
    <t>31.Biblioteci de Muzică, Teatru și Arte Plastice (AMTAP)</t>
  </si>
  <si>
    <t>33. Biblioteci liceiile și instuţiile de învăţământ profesional tehnic postsecundar şi postsecundar nonterţiar(Colegii și Centre de excelență) cu profil de arte</t>
  </si>
  <si>
    <t>37.Bibliotecile din instuţiile  de învăţământ profesional tehnic postsecundar şi postsecundar nontertiar  (Colegii și Centre de excelență) cu profil economic</t>
  </si>
  <si>
    <t>22. Biblioteci din instuţiile de învăţământ profesional tehnic postsecundar şi postsecundar nonterţiar  (Colegii și Centre de excelență) din domeniul agricol</t>
  </si>
  <si>
    <t xml:space="preserve">al Republicii Moldova </t>
  </si>
  <si>
    <r>
      <rPr>
        <b/>
        <sz val="11"/>
        <rFont val="Cambria"/>
        <family val="1"/>
        <charset val="204"/>
      </rPr>
      <t>Prezintă:</t>
    </r>
    <r>
      <rPr>
        <sz val="11"/>
        <rFont val="Cambria"/>
        <family val="1"/>
        <charset val="204"/>
      </rPr>
      <t xml:space="preserve"> Biblioteca Națională a Republicii Moldova</t>
    </r>
  </si>
  <si>
    <r>
      <rPr>
        <b/>
        <sz val="11"/>
        <rFont val="Cambria"/>
        <family val="1"/>
        <charset val="204"/>
      </rPr>
      <t>Destinația:</t>
    </r>
    <r>
      <rPr>
        <sz val="11"/>
        <rFont val="Cambria"/>
        <family val="1"/>
        <charset val="204"/>
      </rPr>
      <t xml:space="preserve"> Ministerul Educației, Culturii și Cercetării</t>
    </r>
  </si>
  <si>
    <t>L.Ș.</t>
  </si>
  <si>
    <t>Conducătorul</t>
  </si>
  <si>
    <t xml:space="preserve">  /.,./  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</si>
</sst>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8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sz val="10"/>
      <color indexed="48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30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12"/>
      <name val="Arial"/>
      <family val="2"/>
      <charset val="204"/>
    </font>
    <font>
      <sz val="12"/>
      <name val="Arial"/>
      <family val="2"/>
      <charset val="238"/>
    </font>
    <font>
      <sz val="9"/>
      <name val="Cambria"/>
      <family val="1"/>
      <charset val="204"/>
    </font>
    <font>
      <sz val="8"/>
      <name val="Cambria"/>
      <family val="1"/>
      <charset val="204"/>
    </font>
    <font>
      <sz val="10"/>
      <color indexed="8"/>
      <name val="Cambria"/>
      <family val="1"/>
      <charset val="204"/>
    </font>
    <font>
      <b/>
      <sz val="10"/>
      <color indexed="12"/>
      <name val="Cambria"/>
      <family val="1"/>
      <charset val="204"/>
    </font>
    <font>
      <sz val="10"/>
      <name val="Cambria"/>
      <family val="1"/>
      <charset val="204"/>
    </font>
    <font>
      <b/>
      <sz val="10"/>
      <color indexed="14"/>
      <name val="Cambria"/>
      <family val="1"/>
      <charset val="204"/>
    </font>
    <font>
      <b/>
      <sz val="10"/>
      <color indexed="10"/>
      <name val="Cambria"/>
      <family val="1"/>
      <charset val="204"/>
    </font>
    <font>
      <sz val="11"/>
      <name val="Cambria"/>
      <family val="1"/>
      <charset val="204"/>
    </font>
    <font>
      <b/>
      <sz val="10"/>
      <name val="Cambria"/>
      <family val="1"/>
      <charset val="204"/>
    </font>
    <font>
      <sz val="14"/>
      <name val="Cambria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color indexed="12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11"/>
      <color indexed="12"/>
      <name val="Cambria"/>
      <family val="1"/>
      <charset val="204"/>
    </font>
    <font>
      <b/>
      <sz val="11"/>
      <color indexed="62"/>
      <name val="Cambria"/>
      <family val="1"/>
      <charset val="204"/>
    </font>
    <font>
      <b/>
      <sz val="11"/>
      <color indexed="14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color indexed="10"/>
      <name val="Arial"/>
      <family val="2"/>
      <charset val="204"/>
    </font>
    <font>
      <b/>
      <sz val="11"/>
      <color indexed="10"/>
      <name val="Cambria"/>
      <family val="1"/>
      <charset val="204"/>
    </font>
    <font>
      <sz val="11"/>
      <name val="Arial"/>
      <family val="2"/>
      <charset val="238"/>
    </font>
    <font>
      <b/>
      <sz val="11"/>
      <color indexed="12"/>
      <name val="Cambria"/>
      <family val="1"/>
      <charset val="238"/>
    </font>
    <font>
      <b/>
      <sz val="10"/>
      <color indexed="12"/>
      <name val="Cambria"/>
      <family val="1"/>
      <charset val="204"/>
      <scheme val="major"/>
    </font>
    <font>
      <b/>
      <sz val="11"/>
      <name val="Arial"/>
      <family val="2"/>
      <charset val="238"/>
    </font>
    <font>
      <b/>
      <sz val="11"/>
      <color indexed="48"/>
      <name val="Cambria"/>
      <family val="1"/>
      <charset val="204"/>
    </font>
    <font>
      <b/>
      <sz val="11"/>
      <color rgb="FF0000FF"/>
      <name val="Cambria"/>
      <family val="1"/>
      <charset val="204"/>
    </font>
    <font>
      <sz val="11"/>
      <color rgb="FF0000FF"/>
      <name val="Cambria"/>
      <family val="1"/>
      <charset val="204"/>
    </font>
    <font>
      <sz val="10"/>
      <name val="Cambria"/>
      <family val="1"/>
      <charset val="204"/>
      <scheme val="major"/>
    </font>
    <font>
      <b/>
      <sz val="11"/>
      <name val="Cambria"/>
      <family val="1"/>
      <charset val="204"/>
    </font>
    <font>
      <sz val="11"/>
      <color rgb="FF0000FF"/>
      <name val="Cambria"/>
      <family val="1"/>
      <charset val="204"/>
      <scheme val="major"/>
    </font>
    <font>
      <b/>
      <sz val="11"/>
      <color indexed="12"/>
      <name val="Cambria"/>
      <family val="1"/>
      <charset val="204"/>
      <scheme val="major"/>
    </font>
    <font>
      <sz val="11"/>
      <color indexed="56"/>
      <name val="Cambria"/>
      <family val="1"/>
      <charset val="204"/>
    </font>
    <font>
      <b/>
      <sz val="11"/>
      <color indexed="8"/>
      <name val="Cambria"/>
      <family val="1"/>
      <charset val="204"/>
    </font>
    <font>
      <b/>
      <sz val="11"/>
      <color rgb="FFFF0000"/>
      <name val="Cambria"/>
      <family val="1"/>
      <charset val="204"/>
    </font>
    <font>
      <sz val="11"/>
      <color indexed="12"/>
      <name val="Arial"/>
      <family val="2"/>
      <charset val="204"/>
    </font>
    <font>
      <sz val="11"/>
      <color indexed="12"/>
      <name val="Times New Roman"/>
      <family val="1"/>
      <charset val="204"/>
    </font>
    <font>
      <b/>
      <sz val="11"/>
      <color rgb="FF3333CC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1"/>
      <color rgb="FF0000FF"/>
      <name val="Cambria"/>
      <family val="1"/>
      <charset val="204"/>
      <scheme val="major"/>
    </font>
    <font>
      <b/>
      <sz val="10"/>
      <color rgb="FF0000FF"/>
      <name val="Cambria"/>
      <family val="1"/>
      <charset val="204"/>
      <scheme val="major"/>
    </font>
    <font>
      <b/>
      <sz val="11"/>
      <color rgb="FF0000FF"/>
      <name val="Arial"/>
      <family val="2"/>
      <charset val="204"/>
    </font>
    <font>
      <b/>
      <sz val="11"/>
      <color rgb="FF3333CC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mbria"/>
      <family val="1"/>
      <charset val="204"/>
    </font>
    <font>
      <sz val="11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sz val="11"/>
      <color rgb="FF000000"/>
      <name val="Times New Roman"/>
      <family val="1"/>
      <charset val="204"/>
    </font>
    <font>
      <sz val="10"/>
      <color rgb="FFFF0000"/>
      <name val="Cambria"/>
      <family val="1"/>
      <charset val="204"/>
    </font>
    <font>
      <sz val="11"/>
      <color rgb="FFFF00FF"/>
      <name val="Cambria"/>
      <family val="1"/>
      <charset val="204"/>
    </font>
    <font>
      <b/>
      <sz val="10"/>
      <color rgb="FFFF00FF"/>
      <name val="Cambria"/>
      <family val="1"/>
      <charset val="204"/>
    </font>
    <font>
      <sz val="11"/>
      <name val="Arial"/>
      <family val="2"/>
      <charset val="204"/>
    </font>
    <font>
      <sz val="10"/>
      <color rgb="FFFF00FF"/>
      <name val="Cambria"/>
      <family val="1"/>
      <charset val="204"/>
    </font>
    <font>
      <sz val="11"/>
      <color rgb="FFFF00FF"/>
      <name val="Arial"/>
      <family val="2"/>
      <charset val="238"/>
    </font>
    <font>
      <b/>
      <sz val="11"/>
      <color rgb="FFFF00FF"/>
      <name val="Cambria"/>
      <family val="1"/>
      <charset val="204"/>
    </font>
    <font>
      <sz val="11"/>
      <color rgb="FFFF00FF"/>
      <name val="Times New Roman"/>
      <family val="1"/>
      <charset val="204"/>
    </font>
    <font>
      <sz val="11"/>
      <color indexed="8"/>
      <name val="Cambria"/>
      <family val="1"/>
      <charset val="204"/>
      <scheme val="major"/>
    </font>
    <font>
      <sz val="11"/>
      <color rgb="FFFF00FF"/>
      <name val="Cambria"/>
      <family val="1"/>
      <charset val="204"/>
      <scheme val="major"/>
    </font>
    <font>
      <b/>
      <sz val="11"/>
      <color indexed="14"/>
      <name val="Cambria"/>
      <family val="1"/>
      <charset val="204"/>
      <scheme val="major"/>
    </font>
    <font>
      <b/>
      <sz val="11"/>
      <color indexed="1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rgb="FFFF00FF"/>
      <name val="Arial"/>
      <family val="2"/>
      <charset val="238"/>
    </font>
    <font>
      <b/>
      <sz val="10"/>
      <color rgb="FFFF00FF"/>
      <name val="Arial"/>
      <family val="2"/>
      <charset val="238"/>
    </font>
    <font>
      <sz val="10"/>
      <color indexed="8"/>
      <name val="Cambria"/>
      <family val="1"/>
      <charset val="204"/>
      <scheme val="major"/>
    </font>
    <font>
      <b/>
      <sz val="10"/>
      <color rgb="FFFF00FF"/>
      <name val="Cambria"/>
      <family val="1"/>
      <charset val="204"/>
      <scheme val="major"/>
    </font>
    <font>
      <b/>
      <sz val="10"/>
      <color indexed="14"/>
      <name val="Cambria"/>
      <family val="1"/>
      <charset val="204"/>
      <scheme val="major"/>
    </font>
    <font>
      <b/>
      <sz val="10"/>
      <color indexed="10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D9EEB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9" fontId="64" fillId="0" borderId="0" applyFon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</cellStyleXfs>
  <cellXfs count="669"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16" fillId="0" borderId="1" xfId="0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1" fillId="2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vertical="top"/>
    </xf>
    <xf numFmtId="0" fontId="7" fillId="0" borderId="2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6" xfId="0" applyNumberFormat="1" applyFont="1" applyFill="1" applyBorder="1" applyAlignment="1" applyProtection="1">
      <alignment vertical="top"/>
    </xf>
    <xf numFmtId="0" fontId="19" fillId="0" borderId="0" xfId="0" applyNumberFormat="1" applyFont="1" applyFill="1" applyBorder="1" applyAlignment="1" applyProtection="1">
      <alignment vertical="top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top"/>
    </xf>
    <xf numFmtId="0" fontId="26" fillId="0" borderId="1" xfId="0" applyNumberFormat="1" applyFont="1" applyFill="1" applyBorder="1" applyAlignment="1" applyProtection="1">
      <alignment vertical="top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vertical="top"/>
    </xf>
    <xf numFmtId="0" fontId="26" fillId="0" borderId="0" xfId="0" applyNumberFormat="1" applyFont="1" applyFill="1" applyBorder="1" applyAlignment="1" applyProtection="1">
      <alignment vertical="top"/>
    </xf>
    <xf numFmtId="0" fontId="23" fillId="0" borderId="0" xfId="0" applyNumberFormat="1" applyFont="1" applyFill="1" applyBorder="1" applyAlignment="1" applyProtection="1">
      <alignment vertical="top"/>
    </xf>
    <xf numFmtId="0" fontId="30" fillId="0" borderId="0" xfId="0" applyNumberFormat="1" applyFont="1" applyFill="1" applyBorder="1" applyAlignment="1" applyProtection="1">
      <alignment vertical="top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8" fillId="0" borderId="18" xfId="0" applyNumberFormat="1" applyFont="1" applyFill="1" applyBorder="1" applyAlignment="1" applyProtection="1">
      <alignment horizontal="center" vertical="center" wrapText="1"/>
    </xf>
    <xf numFmtId="0" fontId="28" fillId="0" borderId="7" xfId="0" applyNumberFormat="1" applyFont="1" applyFill="1" applyBorder="1" applyAlignment="1" applyProtection="1">
      <alignment horizontal="center" vertical="center"/>
    </xf>
    <xf numFmtId="0" fontId="26" fillId="0" borderId="19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vertical="top"/>
    </xf>
    <xf numFmtId="0" fontId="14" fillId="0" borderId="22" xfId="0" applyNumberFormat="1" applyFont="1" applyFill="1" applyBorder="1" applyAlignment="1" applyProtection="1">
      <alignment horizontal="center" vertical="center"/>
    </xf>
    <xf numFmtId="0" fontId="14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top"/>
    </xf>
    <xf numFmtId="0" fontId="26" fillId="0" borderId="0" xfId="0" applyNumberFormat="1" applyFont="1" applyFill="1" applyBorder="1" applyAlignment="1" applyProtection="1">
      <alignment vertical="top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top"/>
    </xf>
    <xf numFmtId="0" fontId="35" fillId="0" borderId="0" xfId="0" applyNumberFormat="1" applyFont="1" applyFill="1" applyBorder="1" applyAlignment="1" applyProtection="1">
      <alignment vertical="top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top" wrapText="1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 applyProtection="1">
      <alignment horizontal="center" vertical="center" wrapText="1"/>
    </xf>
    <xf numFmtId="0" fontId="38" fillId="0" borderId="13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/>
    </xf>
    <xf numFmtId="0" fontId="38" fillId="0" borderId="2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 wrapText="1"/>
    </xf>
    <xf numFmtId="0" fontId="39" fillId="0" borderId="1" xfId="0" applyNumberFormat="1" applyFont="1" applyFill="1" applyBorder="1" applyAlignment="1" applyProtection="1">
      <alignment horizontal="center" vertical="center"/>
    </xf>
    <xf numFmtId="0" fontId="39" fillId="0" borderId="2" xfId="0" applyNumberFormat="1" applyFont="1" applyFill="1" applyBorder="1" applyAlignment="1" applyProtection="1">
      <alignment horizontal="center" vertical="center"/>
    </xf>
    <xf numFmtId="0" fontId="39" fillId="0" borderId="13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29" fillId="0" borderId="1" xfId="1" applyNumberFormat="1" applyFont="1" applyFill="1" applyBorder="1" applyAlignment="1" applyProtection="1">
      <alignment horizontal="center" vertical="center"/>
    </xf>
    <xf numFmtId="0" fontId="36" fillId="0" borderId="15" xfId="0" applyNumberFormat="1" applyFont="1" applyFill="1" applyBorder="1" applyAlignment="1" applyProtection="1">
      <alignment horizontal="center" vertical="center" wrapText="1"/>
    </xf>
    <xf numFmtId="0" fontId="36" fillId="0" borderId="16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vertical="top"/>
    </xf>
    <xf numFmtId="0" fontId="40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top" wrapText="1"/>
    </xf>
    <xf numFmtId="0" fontId="36" fillId="0" borderId="13" xfId="0" applyNumberFormat="1" applyFont="1" applyFill="1" applyBorder="1" applyAlignment="1" applyProtection="1">
      <alignment horizontal="center" vertical="top" wrapText="1"/>
    </xf>
    <xf numFmtId="0" fontId="36" fillId="0" borderId="15" xfId="0" applyNumberFormat="1" applyFont="1" applyFill="1" applyBorder="1" applyAlignment="1" applyProtection="1">
      <alignment horizontal="center" vertical="center"/>
    </xf>
    <xf numFmtId="0" fontId="36" fillId="0" borderId="9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top"/>
    </xf>
    <xf numFmtId="0" fontId="26" fillId="0" borderId="2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top" wrapText="1"/>
    </xf>
    <xf numFmtId="0" fontId="26" fillId="0" borderId="1" xfId="0" applyNumberFormat="1" applyFont="1" applyFill="1" applyBorder="1" applyAlignment="1" applyProtection="1">
      <alignment horizontal="left" vertical="top" wrapText="1"/>
    </xf>
    <xf numFmtId="0" fontId="25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horizontal="left" vertical="top" wrapText="1"/>
    </xf>
    <xf numFmtId="0" fontId="26" fillId="0" borderId="13" xfId="0" applyNumberFormat="1" applyFont="1" applyFill="1" applyBorder="1" applyAlignment="1" applyProtection="1">
      <alignment horizontal="left" vertical="top" wrapText="1"/>
    </xf>
    <xf numFmtId="0" fontId="26" fillId="0" borderId="13" xfId="0" applyNumberFormat="1" applyFont="1" applyFill="1" applyBorder="1" applyAlignment="1" applyProtection="1">
      <alignment vertical="top" wrapText="1"/>
    </xf>
    <xf numFmtId="0" fontId="25" fillId="0" borderId="1" xfId="0" applyNumberFormat="1" applyFont="1" applyFill="1" applyBorder="1" applyAlignment="1" applyProtection="1">
      <alignment wrapText="1"/>
    </xf>
    <xf numFmtId="0" fontId="25" fillId="0" borderId="13" xfId="0" applyNumberFormat="1" applyFont="1" applyFill="1" applyBorder="1" applyAlignment="1" applyProtection="1">
      <alignment horizontal="left" vertical="top" wrapText="1"/>
    </xf>
    <xf numFmtId="0" fontId="25" fillId="0" borderId="15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15" xfId="0" applyNumberFormat="1" applyFont="1" applyFill="1" applyBorder="1" applyAlignment="1" applyProtection="1">
      <alignment horizontal="left" vertical="top" wrapText="1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8" fillId="0" borderId="15" xfId="0" applyNumberFormat="1" applyFont="1" applyFill="1" applyBorder="1" applyAlignment="1" applyProtection="1">
      <alignment horizontal="center" vertical="center"/>
    </xf>
    <xf numFmtId="0" fontId="36" fillId="0" borderId="12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41" fillId="0" borderId="7" xfId="0" applyNumberFormat="1" applyFont="1" applyFill="1" applyBorder="1" applyAlignment="1" applyProtection="1">
      <alignment horizontal="center" vertical="center"/>
    </xf>
    <xf numFmtId="0" fontId="42" fillId="0" borderId="0" xfId="0" applyNumberFormat="1" applyFont="1" applyFill="1" applyBorder="1" applyAlignment="1" applyProtection="1">
      <alignment vertical="top"/>
    </xf>
    <xf numFmtId="0" fontId="42" fillId="0" borderId="1" xfId="0" applyNumberFormat="1" applyFont="1" applyFill="1" applyBorder="1" applyAlignment="1" applyProtection="1">
      <alignment horizontal="center" vertical="top"/>
    </xf>
    <xf numFmtId="0" fontId="42" fillId="0" borderId="1" xfId="0" applyNumberFormat="1" applyFont="1" applyFill="1" applyBorder="1" applyAlignment="1" applyProtection="1">
      <alignment vertical="top"/>
    </xf>
    <xf numFmtId="0" fontId="42" fillId="0" borderId="0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7" fillId="0" borderId="2" xfId="0" applyNumberFormat="1" applyFont="1" applyFill="1" applyBorder="1" applyAlignment="1" applyProtection="1">
      <alignment horizontal="center" vertical="center"/>
    </xf>
    <xf numFmtId="0" fontId="37" fillId="0" borderId="15" xfId="0" applyNumberFormat="1" applyFont="1" applyFill="1" applyBorder="1" applyAlignment="1" applyProtection="1">
      <alignment horizontal="center" vertical="center"/>
    </xf>
    <xf numFmtId="0" fontId="37" fillId="0" borderId="9" xfId="0" applyNumberFormat="1" applyFont="1" applyFill="1" applyBorder="1" applyAlignment="1" applyProtection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42" fillId="0" borderId="1" xfId="0" applyNumberFormat="1" applyFont="1" applyFill="1" applyBorder="1" applyAlignment="1" applyProtection="1">
      <alignment horizontal="center" vertical="center"/>
    </xf>
    <xf numFmtId="0" fontId="34" fillId="0" borderId="13" xfId="0" applyNumberFormat="1" applyFont="1" applyFill="1" applyBorder="1" applyAlignment="1" applyProtection="1">
      <alignment horizontal="left" vertical="top" wrapText="1"/>
    </xf>
    <xf numFmtId="0" fontId="26" fillId="0" borderId="12" xfId="0" applyNumberFormat="1" applyFont="1" applyFill="1" applyBorder="1" applyAlignment="1" applyProtection="1">
      <alignment horizontal="center" vertical="top"/>
    </xf>
    <xf numFmtId="0" fontId="42" fillId="0" borderId="0" xfId="0" applyNumberFormat="1" applyFont="1" applyFill="1" applyBorder="1" applyAlignment="1" applyProtection="1">
      <alignment horizontal="center" vertical="top"/>
    </xf>
    <xf numFmtId="0" fontId="26" fillId="0" borderId="9" xfId="0" applyNumberFormat="1" applyFont="1" applyFill="1" applyBorder="1" applyAlignment="1" applyProtection="1">
      <alignment vertical="center" textRotation="90" wrapText="1"/>
    </xf>
    <xf numFmtId="0" fontId="26" fillId="0" borderId="10" xfId="0" applyNumberFormat="1" applyFont="1" applyFill="1" applyBorder="1" applyAlignment="1" applyProtection="1">
      <alignment vertical="center" textRotation="90" wrapText="1"/>
    </xf>
    <xf numFmtId="0" fontId="26" fillId="0" borderId="11" xfId="0" applyNumberFormat="1" applyFont="1" applyFill="1" applyBorder="1" applyAlignment="1" applyProtection="1">
      <alignment vertical="center" textRotation="90" wrapText="1"/>
    </xf>
    <xf numFmtId="0" fontId="1" fillId="0" borderId="8" xfId="0" applyNumberFormat="1" applyFont="1" applyFill="1" applyBorder="1" applyAlignment="1" applyProtection="1">
      <alignment vertical="top"/>
    </xf>
    <xf numFmtId="1" fontId="2" fillId="0" borderId="0" xfId="0" applyNumberFormat="1" applyFont="1" applyFill="1" applyBorder="1" applyAlignment="1" applyProtection="1">
      <alignment vertical="top"/>
    </xf>
    <xf numFmtId="0" fontId="45" fillId="0" borderId="1" xfId="0" applyNumberFormat="1" applyFont="1" applyFill="1" applyBorder="1" applyAlignment="1" applyProtection="1">
      <alignment horizontal="center" vertical="center"/>
    </xf>
    <xf numFmtId="0" fontId="37" fillId="0" borderId="12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vertical="top"/>
    </xf>
    <xf numFmtId="0" fontId="36" fillId="0" borderId="1" xfId="0" applyNumberFormat="1" applyFont="1" applyFill="1" applyBorder="1" applyAlignment="1" applyProtection="1">
      <alignment vertical="top"/>
    </xf>
    <xf numFmtId="0" fontId="46" fillId="0" borderId="13" xfId="0" applyNumberFormat="1" applyFont="1" applyFill="1" applyBorder="1" applyAlignment="1" applyProtection="1">
      <alignment horizontal="center" vertical="center"/>
    </xf>
    <xf numFmtId="0" fontId="46" fillId="0" borderId="1" xfId="0" applyNumberFormat="1" applyFont="1" applyFill="1" applyBorder="1" applyAlignment="1" applyProtection="1">
      <alignment horizontal="center" vertical="center"/>
    </xf>
    <xf numFmtId="0" fontId="47" fillId="0" borderId="1" xfId="0" applyNumberFormat="1" applyFont="1" applyFill="1" applyBorder="1" applyAlignment="1" applyProtection="1">
      <alignment horizontal="center" vertical="center"/>
    </xf>
    <xf numFmtId="0" fontId="47" fillId="0" borderId="1" xfId="0" applyNumberFormat="1" applyFont="1" applyFill="1" applyBorder="1" applyAlignment="1" applyProtection="1">
      <alignment horizontal="center" vertical="top"/>
    </xf>
    <xf numFmtId="0" fontId="44" fillId="0" borderId="1" xfId="0" applyNumberFormat="1" applyFont="1" applyFill="1" applyBorder="1" applyAlignment="1" applyProtection="1">
      <alignment horizontal="center" vertical="center"/>
    </xf>
    <xf numFmtId="0" fontId="44" fillId="0" borderId="19" xfId="0" applyNumberFormat="1" applyFont="1" applyFill="1" applyBorder="1" applyAlignment="1" applyProtection="1">
      <alignment horizontal="center" vertical="center"/>
    </xf>
    <xf numFmtId="0" fontId="50" fillId="0" borderId="1" xfId="0" applyNumberFormat="1" applyFont="1" applyFill="1" applyBorder="1" applyAlignment="1" applyProtection="1">
      <alignment horizontal="center" vertical="top"/>
    </xf>
    <xf numFmtId="0" fontId="36" fillId="0" borderId="19" xfId="0" applyNumberFormat="1" applyFont="1" applyFill="1" applyBorder="1" applyAlignment="1" applyProtection="1">
      <alignment horizontal="center" vertical="center"/>
    </xf>
    <xf numFmtId="0" fontId="52" fillId="0" borderId="1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29" fillId="0" borderId="12" xfId="0" applyNumberFormat="1" applyFont="1" applyFill="1" applyBorder="1" applyAlignment="1" applyProtection="1">
      <alignment horizontal="center" vertical="center"/>
    </xf>
    <xf numFmtId="0" fontId="53" fillId="0" borderId="1" xfId="0" applyNumberFormat="1" applyFont="1" applyFill="1" applyBorder="1" applyAlignment="1" applyProtection="1">
      <alignment horizontal="center" vertical="center"/>
    </xf>
    <xf numFmtId="0" fontId="53" fillId="0" borderId="2" xfId="0" applyNumberFormat="1" applyFont="1" applyFill="1" applyBorder="1" applyAlignment="1" applyProtection="1">
      <alignment horizontal="center" vertical="center"/>
    </xf>
    <xf numFmtId="0" fontId="50" fillId="0" borderId="1" xfId="0" applyNumberFormat="1" applyFont="1" applyFill="1" applyBorder="1" applyAlignment="1" applyProtection="1">
      <alignment horizontal="center" vertical="center"/>
    </xf>
    <xf numFmtId="0" fontId="54" fillId="0" borderId="1" xfId="0" applyNumberFormat="1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47" fillId="0" borderId="2" xfId="0" applyNumberFormat="1" applyFont="1" applyFill="1" applyBorder="1" applyAlignment="1" applyProtection="1">
      <alignment horizontal="center" vertical="center"/>
    </xf>
    <xf numFmtId="0" fontId="55" fillId="0" borderId="1" xfId="0" applyNumberFormat="1" applyFont="1" applyFill="1" applyBorder="1" applyAlignment="1" applyProtection="1">
      <alignment horizontal="center" vertical="center"/>
    </xf>
    <xf numFmtId="0" fontId="43" fillId="0" borderId="13" xfId="0" applyNumberFormat="1" applyFont="1" applyFill="1" applyBorder="1" applyAlignment="1" applyProtection="1">
      <alignment horizontal="center" vertical="center"/>
    </xf>
    <xf numFmtId="0" fontId="56" fillId="0" borderId="1" xfId="0" applyNumberFormat="1" applyFont="1" applyFill="1" applyBorder="1" applyAlignment="1" applyProtection="1">
      <alignment horizontal="center" vertical="center" wrapText="1"/>
    </xf>
    <xf numFmtId="0" fontId="57" fillId="0" borderId="2" xfId="0" applyNumberFormat="1" applyFont="1" applyFill="1" applyBorder="1" applyAlignment="1" applyProtection="1">
      <alignment horizontal="center" vertical="center"/>
    </xf>
    <xf numFmtId="0" fontId="57" fillId="0" borderId="1" xfId="0" applyNumberFormat="1" applyFont="1" applyFill="1" applyBorder="1" applyAlignment="1" applyProtection="1">
      <alignment horizontal="center" vertical="center"/>
    </xf>
    <xf numFmtId="0" fontId="39" fillId="0" borderId="11" xfId="0" applyNumberFormat="1" applyFont="1" applyFill="1" applyBorder="1" applyAlignment="1" applyProtection="1">
      <alignment horizontal="center" vertical="center"/>
    </xf>
    <xf numFmtId="0" fontId="39" fillId="0" borderId="12" xfId="0" applyNumberFormat="1" applyFont="1" applyFill="1" applyBorder="1" applyAlignment="1" applyProtection="1">
      <alignment horizontal="center" vertical="center"/>
    </xf>
    <xf numFmtId="0" fontId="52" fillId="0" borderId="1" xfId="0" applyNumberFormat="1" applyFont="1" applyFill="1" applyBorder="1" applyAlignment="1" applyProtection="1">
      <alignment horizontal="center" vertical="center"/>
    </xf>
    <xf numFmtId="0" fontId="48" fillId="0" borderId="1" xfId="0" applyNumberFormat="1" applyFont="1" applyFill="1" applyBorder="1" applyAlignment="1" applyProtection="1">
      <alignment horizontal="center" vertical="center"/>
    </xf>
    <xf numFmtId="0" fontId="48" fillId="0" borderId="1" xfId="0" applyNumberFormat="1" applyFont="1" applyFill="1" applyBorder="1" applyAlignment="1" applyProtection="1">
      <alignment horizontal="center" vertical="top"/>
    </xf>
    <xf numFmtId="0" fontId="52" fillId="0" borderId="15" xfId="0" applyNumberFormat="1" applyFont="1" applyFill="1" applyBorder="1" applyAlignment="1" applyProtection="1">
      <alignment horizontal="center" vertical="center"/>
    </xf>
    <xf numFmtId="0" fontId="58" fillId="0" borderId="1" xfId="0" applyNumberFormat="1" applyFont="1" applyFill="1" applyBorder="1" applyAlignment="1" applyProtection="1">
      <alignment horizontal="center" vertical="center"/>
    </xf>
    <xf numFmtId="0" fontId="50" fillId="0" borderId="0" xfId="0" applyNumberFormat="1" applyFont="1" applyFill="1" applyBorder="1" applyAlignment="1" applyProtection="1">
      <alignment vertical="top"/>
    </xf>
    <xf numFmtId="0" fontId="50" fillId="0" borderId="1" xfId="0" applyNumberFormat="1" applyFont="1" applyFill="1" applyBorder="1" applyAlignment="1" applyProtection="1">
      <alignment vertical="top"/>
    </xf>
    <xf numFmtId="0" fontId="50" fillId="0" borderId="13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 applyFill="1" applyBorder="1" applyAlignment="1" applyProtection="1">
      <alignment vertical="top"/>
    </xf>
    <xf numFmtId="0" fontId="47" fillId="0" borderId="1" xfId="0" applyNumberFormat="1" applyFont="1" applyFill="1" applyBorder="1" applyAlignment="1" applyProtection="1">
      <alignment vertical="top"/>
    </xf>
    <xf numFmtId="0" fontId="59" fillId="0" borderId="0" xfId="0" applyNumberFormat="1" applyFont="1" applyFill="1" applyBorder="1" applyAlignment="1" applyProtection="1">
      <alignment vertical="top"/>
    </xf>
    <xf numFmtId="0" fontId="60" fillId="0" borderId="1" xfId="0" applyNumberFormat="1" applyFont="1" applyFill="1" applyBorder="1" applyAlignment="1" applyProtection="1">
      <alignment vertical="center"/>
    </xf>
    <xf numFmtId="0" fontId="61" fillId="0" borderId="1" xfId="0" applyNumberFormat="1" applyFont="1" applyFill="1" applyBorder="1" applyAlignment="1" applyProtection="1">
      <alignment vertical="center"/>
    </xf>
    <xf numFmtId="0" fontId="44" fillId="0" borderId="2" xfId="0" applyNumberFormat="1" applyFont="1" applyFill="1" applyBorder="1" applyAlignment="1" applyProtection="1">
      <alignment horizontal="center" vertical="center"/>
    </xf>
    <xf numFmtId="0" fontId="50" fillId="0" borderId="19" xfId="0" applyNumberFormat="1" applyFont="1" applyFill="1" applyBorder="1" applyAlignment="1" applyProtection="1">
      <alignment horizontal="center" vertical="center"/>
    </xf>
    <xf numFmtId="0" fontId="52" fillId="0" borderId="19" xfId="0" applyNumberFormat="1" applyFont="1" applyFill="1" applyBorder="1" applyAlignment="1" applyProtection="1">
      <alignment horizontal="center" vertical="center"/>
    </xf>
    <xf numFmtId="0" fontId="52" fillId="0" borderId="13" xfId="0" applyNumberFormat="1" applyFont="1" applyFill="1" applyBorder="1" applyAlignment="1" applyProtection="1">
      <alignment horizontal="center" vertical="center"/>
    </xf>
    <xf numFmtId="0" fontId="52" fillId="0" borderId="13" xfId="0" applyNumberFormat="1" applyFont="1" applyFill="1" applyBorder="1" applyAlignment="1" applyProtection="1">
      <alignment horizontal="center" vertical="center" wrapText="1"/>
    </xf>
    <xf numFmtId="0" fontId="60" fillId="0" borderId="1" xfId="0" applyNumberFormat="1" applyFont="1" applyFill="1" applyBorder="1" applyAlignment="1" applyProtection="1">
      <alignment horizontal="center" vertical="top"/>
    </xf>
    <xf numFmtId="0" fontId="60" fillId="0" borderId="1" xfId="0" applyNumberFormat="1" applyFont="1" applyFill="1" applyBorder="1" applyAlignment="1" applyProtection="1">
      <alignment horizontal="center" vertical="center"/>
    </xf>
    <xf numFmtId="0" fontId="58" fillId="0" borderId="1" xfId="0" applyFont="1" applyFill="1" applyBorder="1" applyAlignment="1">
      <alignment horizontal="center" vertical="center" wrapText="1"/>
    </xf>
    <xf numFmtId="0" fontId="63" fillId="0" borderId="51" xfId="0" applyNumberFormat="1" applyFont="1" applyFill="1" applyBorder="1" applyAlignment="1" applyProtection="1">
      <alignment horizontal="center" vertical="center"/>
    </xf>
    <xf numFmtId="0" fontId="62" fillId="0" borderId="2" xfId="0" applyNumberFormat="1" applyFont="1" applyFill="1" applyBorder="1" applyAlignment="1" applyProtection="1">
      <alignment horizontal="center" vertical="center"/>
    </xf>
    <xf numFmtId="0" fontId="62" fillId="0" borderId="13" xfId="0" applyNumberFormat="1" applyFont="1" applyFill="1" applyBorder="1" applyAlignment="1" applyProtection="1">
      <alignment horizontal="center" vertical="center"/>
    </xf>
    <xf numFmtId="0" fontId="62" fillId="0" borderId="1" xfId="0" applyNumberFormat="1" applyFont="1" applyFill="1" applyBorder="1" applyAlignment="1" applyProtection="1">
      <alignment horizontal="center" vertical="center"/>
    </xf>
    <xf numFmtId="0" fontId="62" fillId="0" borderId="19" xfId="0" applyNumberFormat="1" applyFont="1" applyFill="1" applyBorder="1" applyAlignment="1" applyProtection="1">
      <alignment horizontal="center" vertical="center"/>
    </xf>
    <xf numFmtId="0" fontId="63" fillId="0" borderId="1" xfId="0" applyNumberFormat="1" applyFont="1" applyFill="1" applyBorder="1" applyAlignment="1" applyProtection="1">
      <alignment horizontal="center" vertical="center"/>
    </xf>
    <xf numFmtId="0" fontId="63" fillId="0" borderId="19" xfId="0" applyNumberFormat="1" applyFont="1" applyFill="1" applyBorder="1" applyAlignment="1" applyProtection="1">
      <alignment horizontal="center" vertical="center"/>
    </xf>
    <xf numFmtId="0" fontId="51" fillId="0" borderId="1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1" fontId="29" fillId="0" borderId="13" xfId="0" applyNumberFormat="1" applyFont="1" applyFill="1" applyBorder="1" applyAlignment="1" applyProtection="1">
      <alignment horizontal="center" vertical="center" wrapText="1"/>
    </xf>
    <xf numFmtId="0" fontId="26" fillId="0" borderId="15" xfId="0" applyNumberFormat="1" applyFont="1" applyFill="1" applyBorder="1" applyAlignment="1" applyProtection="1">
      <alignment horizontal="center" vertical="center" textRotation="90" wrapText="1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top"/>
    </xf>
    <xf numFmtId="0" fontId="26" fillId="0" borderId="0" xfId="0" applyNumberFormat="1" applyFont="1" applyFill="1" applyBorder="1" applyAlignment="1" applyProtection="1">
      <alignment horizontal="center" vertical="top" wrapText="1"/>
    </xf>
    <xf numFmtId="0" fontId="26" fillId="0" borderId="15" xfId="0" applyNumberFormat="1" applyFont="1" applyFill="1" applyBorder="1" applyAlignment="1" applyProtection="1">
      <alignment horizontal="center" vertical="center" textRotation="90"/>
    </xf>
    <xf numFmtId="0" fontId="26" fillId="0" borderId="13" xfId="0" applyNumberFormat="1" applyFont="1" applyFill="1" applyBorder="1" applyAlignment="1" applyProtection="1">
      <alignment horizontal="center" vertical="top"/>
    </xf>
    <xf numFmtId="0" fontId="26" fillId="0" borderId="19" xfId="0" applyNumberFormat="1" applyFont="1" applyFill="1" applyBorder="1" applyAlignment="1" applyProtection="1">
      <alignment horizontal="center" vertical="top"/>
    </xf>
    <xf numFmtId="0" fontId="26" fillId="0" borderId="2" xfId="0" applyNumberFormat="1" applyFont="1" applyFill="1" applyBorder="1" applyAlignment="1" applyProtection="1">
      <alignment horizontal="center" vertical="top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26" fillId="0" borderId="12" xfId="0" applyNumberFormat="1" applyFont="1" applyFill="1" applyBorder="1" applyAlignment="1" applyProtection="1">
      <alignment horizontal="center" vertical="center" wrapText="1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36" fillId="0" borderId="13" xfId="0" applyNumberFormat="1" applyFont="1" applyFill="1" applyBorder="1" applyAlignment="1" applyProtection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/>
    </xf>
    <xf numFmtId="0" fontId="52" fillId="0" borderId="13" xfId="0" applyNumberFormat="1" applyFont="1" applyFill="1" applyBorder="1" applyAlignment="1" applyProtection="1">
      <alignment horizontal="center" vertical="center"/>
    </xf>
    <xf numFmtId="0" fontId="52" fillId="0" borderId="2" xfId="0" applyNumberFormat="1" applyFont="1" applyFill="1" applyBorder="1" applyAlignment="1" applyProtection="1">
      <alignment horizontal="center" vertical="center"/>
    </xf>
    <xf numFmtId="0" fontId="58" fillId="0" borderId="2" xfId="0" applyFont="1" applyFill="1" applyBorder="1" applyAlignment="1">
      <alignment horizontal="center" vertical="center" wrapText="1"/>
    </xf>
    <xf numFmtId="0" fontId="39" fillId="0" borderId="13" xfId="0" applyNumberFormat="1" applyFont="1" applyFill="1" applyBorder="1" applyAlignment="1" applyProtection="1">
      <alignment horizontal="center" vertical="center"/>
    </xf>
    <xf numFmtId="0" fontId="39" fillId="0" borderId="2" xfId="0" applyNumberFormat="1" applyFont="1" applyFill="1" applyBorder="1" applyAlignment="1" applyProtection="1">
      <alignment horizontal="center" vertical="center"/>
    </xf>
    <xf numFmtId="0" fontId="29" fillId="0" borderId="13" xfId="1" applyNumberFormat="1" applyFont="1" applyFill="1" applyBorder="1" applyAlignment="1" applyProtection="1">
      <alignment horizontal="center" vertical="center"/>
    </xf>
    <xf numFmtId="0" fontId="29" fillId="0" borderId="2" xfId="1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</xf>
    <xf numFmtId="0" fontId="38" fillId="0" borderId="13" xfId="0" applyNumberFormat="1" applyFont="1" applyFill="1" applyBorder="1" applyAlignment="1" applyProtection="1">
      <alignment horizontal="center" vertical="center"/>
    </xf>
    <xf numFmtId="0" fontId="38" fillId="0" borderId="2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 applyProtection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65" fillId="0" borderId="1" xfId="0" applyNumberFormat="1" applyFont="1" applyFill="1" applyBorder="1" applyAlignment="1" applyProtection="1">
      <alignment horizontal="center" vertical="center"/>
    </xf>
    <xf numFmtId="0" fontId="66" fillId="0" borderId="1" xfId="0" applyNumberFormat="1" applyFont="1" applyFill="1" applyBorder="1" applyAlignment="1" applyProtection="1">
      <alignment horizontal="center" vertical="top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0" fontId="66" fillId="0" borderId="1" xfId="0" applyNumberFormat="1" applyFont="1" applyFill="1" applyBorder="1" applyAlignment="1" applyProtection="1">
      <alignment horizontal="center" vertical="center"/>
    </xf>
    <xf numFmtId="1" fontId="41" fillId="0" borderId="1" xfId="0" applyNumberFormat="1" applyFont="1" applyFill="1" applyBorder="1" applyAlignment="1" applyProtection="1">
      <alignment horizontal="center" vertical="center"/>
    </xf>
    <xf numFmtId="1" fontId="66" fillId="0" borderId="1" xfId="3" applyNumberFormat="1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Alignment="1" applyProtection="1">
      <alignment horizontal="center" vertical="center"/>
    </xf>
    <xf numFmtId="1" fontId="29" fillId="0" borderId="1" xfId="0" applyNumberFormat="1" applyFont="1" applyFill="1" applyBorder="1" applyAlignment="1" applyProtection="1">
      <alignment horizontal="center" vertical="top" wrapText="1"/>
    </xf>
    <xf numFmtId="1" fontId="29" fillId="0" borderId="1" xfId="0" applyNumberFormat="1" applyFont="1" applyFill="1" applyBorder="1" applyAlignment="1" applyProtection="1">
      <alignment horizontal="center" vertical="center"/>
    </xf>
    <xf numFmtId="1" fontId="29" fillId="0" borderId="1" xfId="0" applyNumberFormat="1" applyFont="1" applyFill="1" applyBorder="1" applyAlignment="1" applyProtection="1">
      <alignment horizontal="center" vertical="center" wrapText="1"/>
    </xf>
    <xf numFmtId="1" fontId="66" fillId="0" borderId="1" xfId="3" applyNumberFormat="1" applyFont="1" applyFill="1" applyBorder="1" applyAlignment="1" applyProtection="1">
      <alignment horizontal="center" vertical="center"/>
    </xf>
    <xf numFmtId="1" fontId="29" fillId="0" borderId="12" xfId="0" applyNumberFormat="1" applyFont="1" applyFill="1" applyBorder="1" applyAlignment="1">
      <alignment horizontal="center" vertical="center" wrapText="1"/>
    </xf>
    <xf numFmtId="1" fontId="52" fillId="0" borderId="1" xfId="0" applyNumberFormat="1" applyFont="1" applyFill="1" applyBorder="1" applyAlignment="1" applyProtection="1">
      <alignment horizontal="center" vertical="center" wrapText="1"/>
    </xf>
    <xf numFmtId="1" fontId="38" fillId="0" borderId="1" xfId="0" applyNumberFormat="1" applyFont="1" applyFill="1" applyBorder="1" applyAlignment="1" applyProtection="1">
      <alignment horizontal="center" vertical="center" wrapText="1"/>
    </xf>
    <xf numFmtId="1" fontId="39" fillId="0" borderId="1" xfId="0" applyNumberFormat="1" applyFont="1" applyFill="1" applyBorder="1" applyAlignment="1" applyProtection="1">
      <alignment horizontal="center" vertical="center"/>
    </xf>
    <xf numFmtId="1" fontId="52" fillId="0" borderId="15" xfId="0" applyNumberFormat="1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Alignment="1" applyProtection="1">
      <alignment horizontal="center" vertical="top" wrapText="1"/>
    </xf>
    <xf numFmtId="1" fontId="36" fillId="0" borderId="13" xfId="0" applyNumberFormat="1" applyFont="1" applyFill="1" applyBorder="1" applyAlignment="1" applyProtection="1">
      <alignment horizontal="center" vertical="top" wrapText="1"/>
    </xf>
    <xf numFmtId="0" fontId="59" fillId="0" borderId="1" xfId="0" applyNumberFormat="1" applyFont="1" applyFill="1" applyBorder="1" applyAlignment="1" applyProtection="1">
      <alignment horizontal="center" vertical="center" wrapText="1"/>
    </xf>
    <xf numFmtId="0" fontId="59" fillId="0" borderId="1" xfId="0" applyNumberFormat="1" applyFont="1" applyFill="1" applyBorder="1" applyAlignment="1" applyProtection="1">
      <alignment horizontal="center" vertical="center"/>
    </xf>
    <xf numFmtId="0" fontId="52" fillId="0" borderId="1" xfId="0" applyNumberFormat="1" applyFont="1" applyFill="1" applyBorder="1" applyAlignment="1" applyProtection="1">
      <alignment horizontal="center" vertical="center"/>
    </xf>
    <xf numFmtId="0" fontId="49" fillId="0" borderId="1" xfId="0" applyNumberFormat="1" applyFont="1" applyFill="1" applyBorder="1" applyAlignment="1" applyProtection="1">
      <alignment horizontal="center" vertical="center"/>
    </xf>
    <xf numFmtId="0" fontId="66" fillId="0" borderId="13" xfId="0" applyNumberFormat="1" applyFont="1" applyFill="1" applyBorder="1" applyAlignment="1" applyProtection="1">
      <alignment horizontal="center" vertical="center"/>
    </xf>
    <xf numFmtId="0" fontId="49" fillId="0" borderId="19" xfId="0" applyNumberFormat="1" applyFont="1" applyFill="1" applyBorder="1" applyAlignment="1" applyProtection="1">
      <alignment horizontal="center" vertical="center"/>
    </xf>
    <xf numFmtId="0" fontId="66" fillId="0" borderId="1" xfId="0" applyNumberFormat="1" applyFont="1" applyFill="1" applyBorder="1" applyAlignment="1" applyProtection="1">
      <alignment horizontal="center" vertical="center" wrapText="1"/>
    </xf>
    <xf numFmtId="1" fontId="68" fillId="0" borderId="43" xfId="0" applyNumberFormat="1" applyFont="1" applyFill="1" applyBorder="1" applyAlignment="1">
      <alignment horizontal="center" vertical="center" wrapText="1"/>
    </xf>
    <xf numFmtId="1" fontId="68" fillId="0" borderId="44" xfId="0" applyNumberFormat="1" applyFont="1" applyFill="1" applyBorder="1" applyAlignment="1">
      <alignment horizontal="center" vertical="center" wrapText="1"/>
    </xf>
    <xf numFmtId="1" fontId="68" fillId="3" borderId="43" xfId="0" applyNumberFormat="1" applyFont="1" applyFill="1" applyBorder="1" applyAlignment="1">
      <alignment horizontal="center" vertical="top" wrapText="1"/>
    </xf>
    <xf numFmtId="1" fontId="68" fillId="3" borderId="44" xfId="0" applyNumberFormat="1" applyFont="1" applyFill="1" applyBorder="1" applyAlignment="1">
      <alignment horizontal="center" vertical="top" wrapText="1"/>
    </xf>
    <xf numFmtId="0" fontId="39" fillId="0" borderId="1" xfId="0" applyNumberFormat="1" applyFont="1" applyFill="1" applyBorder="1" applyAlignment="1" applyProtection="1">
      <alignment horizontal="center" vertical="center" wrapText="1"/>
    </xf>
    <xf numFmtId="0" fontId="39" fillId="0" borderId="19" xfId="0" applyNumberFormat="1" applyFont="1" applyFill="1" applyBorder="1" applyAlignment="1" applyProtection="1">
      <alignment horizontal="center" vertical="center" wrapText="1"/>
    </xf>
    <xf numFmtId="0" fontId="39" fillId="0" borderId="19" xfId="0" applyNumberFormat="1" applyFont="1" applyFill="1" applyBorder="1" applyAlignment="1" applyProtection="1">
      <alignment horizontal="center" vertical="center"/>
    </xf>
    <xf numFmtId="0" fontId="29" fillId="0" borderId="19" xfId="0" applyNumberFormat="1" applyFont="1" applyFill="1" applyBorder="1" applyAlignment="1" applyProtection="1">
      <alignment horizontal="center" vertical="center" wrapText="1"/>
    </xf>
    <xf numFmtId="0" fontId="29" fillId="0" borderId="19" xfId="1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 wrapText="1"/>
    </xf>
    <xf numFmtId="0" fontId="66" fillId="0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49" fillId="0" borderId="15" xfId="0" applyNumberFormat="1" applyFont="1" applyFill="1" applyBorder="1" applyAlignment="1" applyProtection="1">
      <alignment horizontal="center" vertical="center"/>
    </xf>
    <xf numFmtId="0" fontId="67" fillId="0" borderId="13" xfId="0" applyNumberFormat="1" applyFont="1" applyFill="1" applyBorder="1" applyAlignment="1" applyProtection="1">
      <alignment horizontal="center" vertical="center" wrapText="1"/>
    </xf>
    <xf numFmtId="0" fontId="49" fillId="0" borderId="1" xfId="0" applyNumberFormat="1" applyFont="1" applyFill="1" applyBorder="1" applyAlignment="1" applyProtection="1">
      <alignment horizontal="center" vertical="top"/>
    </xf>
    <xf numFmtId="0" fontId="11" fillId="0" borderId="51" xfId="0" applyNumberFormat="1" applyFont="1" applyFill="1" applyBorder="1" applyAlignment="1" applyProtection="1">
      <alignment horizontal="center" vertical="center"/>
    </xf>
    <xf numFmtId="1" fontId="6" fillId="4" borderId="43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1" fontId="29" fillId="0" borderId="1" xfId="2" applyNumberFormat="1" applyFont="1" applyFill="1" applyBorder="1" applyAlignment="1" applyProtection="1">
      <alignment horizontal="center" vertical="center"/>
    </xf>
    <xf numFmtId="0" fontId="69" fillId="0" borderId="1" xfId="0" applyNumberFormat="1" applyFont="1" applyFill="1" applyBorder="1" applyAlignment="1" applyProtection="1">
      <alignment horizontal="left" vertical="top" wrapText="1"/>
    </xf>
    <xf numFmtId="0" fontId="29" fillId="0" borderId="15" xfId="0" applyFont="1" applyFill="1" applyBorder="1" applyAlignment="1">
      <alignment horizontal="center" vertical="center" wrapText="1"/>
    </xf>
    <xf numFmtId="2" fontId="29" fillId="0" borderId="15" xfId="0" applyNumberFormat="1" applyFont="1" applyFill="1" applyBorder="1" applyAlignment="1">
      <alignment horizontal="center" vertical="center" wrapText="1"/>
    </xf>
    <xf numFmtId="0" fontId="29" fillId="0" borderId="15" xfId="0" applyNumberFormat="1" applyFont="1" applyFill="1" applyBorder="1" applyAlignment="1" applyProtection="1">
      <alignment vertical="top"/>
    </xf>
    <xf numFmtId="0" fontId="70" fillId="0" borderId="1" xfId="0" applyNumberFormat="1" applyFont="1" applyFill="1" applyBorder="1" applyAlignment="1" applyProtection="1">
      <alignment horizontal="center" vertical="center"/>
    </xf>
    <xf numFmtId="0" fontId="70" fillId="0" borderId="1" xfId="0" applyNumberFormat="1" applyFont="1" applyFill="1" applyBorder="1" applyAlignment="1" applyProtection="1">
      <alignment horizontal="center" vertical="top"/>
    </xf>
    <xf numFmtId="0" fontId="71" fillId="0" borderId="1" xfId="0" applyNumberFormat="1" applyFont="1" applyFill="1" applyBorder="1" applyAlignment="1" applyProtection="1">
      <alignment horizontal="left" vertical="top" wrapText="1"/>
    </xf>
    <xf numFmtId="0" fontId="29" fillId="0" borderId="19" xfId="0" applyNumberFormat="1" applyFont="1" applyFill="1" applyBorder="1" applyAlignment="1" applyProtection="1">
      <alignment horizontal="center" vertical="center"/>
    </xf>
    <xf numFmtId="1" fontId="7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top"/>
    </xf>
    <xf numFmtId="1" fontId="29" fillId="0" borderId="19" xfId="0" applyNumberFormat="1" applyFont="1" applyFill="1" applyBorder="1" applyAlignment="1" applyProtection="1">
      <alignment horizontal="center" vertical="center"/>
    </xf>
    <xf numFmtId="0" fontId="67" fillId="5" borderId="1" xfId="0" applyNumberFormat="1" applyFont="1" applyFill="1" applyBorder="1" applyAlignment="1" applyProtection="1">
      <alignment horizontal="center" vertical="center" wrapText="1"/>
    </xf>
    <xf numFmtId="0" fontId="49" fillId="5" borderId="1" xfId="0" applyNumberFormat="1" applyFont="1" applyFill="1" applyBorder="1" applyAlignment="1" applyProtection="1">
      <alignment horizontal="center" vertical="center"/>
    </xf>
    <xf numFmtId="0" fontId="66" fillId="5" borderId="1" xfId="0" applyNumberFormat="1" applyFont="1" applyFill="1" applyBorder="1" applyAlignment="1" applyProtection="1">
      <alignment horizontal="center" vertical="center" wrapText="1"/>
    </xf>
    <xf numFmtId="0" fontId="66" fillId="5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top" wrapText="1"/>
    </xf>
    <xf numFmtId="0" fontId="66" fillId="5" borderId="2" xfId="0" applyNumberFormat="1" applyFont="1" applyFill="1" applyBorder="1" applyAlignment="1" applyProtection="1">
      <alignment horizontal="center" vertical="center"/>
    </xf>
    <xf numFmtId="0" fontId="66" fillId="5" borderId="13" xfId="0" applyNumberFormat="1" applyFont="1" applyFill="1" applyBorder="1" applyAlignment="1" applyProtection="1">
      <alignment horizontal="center" vertical="center"/>
    </xf>
    <xf numFmtId="0" fontId="49" fillId="5" borderId="19" xfId="0" applyNumberFormat="1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>
      <alignment horizontal="center" vertical="center" wrapText="1"/>
    </xf>
    <xf numFmtId="0" fontId="73" fillId="0" borderId="1" xfId="0" applyNumberFormat="1" applyFont="1" applyFill="1" applyBorder="1" applyAlignment="1" applyProtection="1">
      <alignment horizontal="left" vertical="top" wrapText="1"/>
    </xf>
    <xf numFmtId="0" fontId="74" fillId="0" borderId="0" xfId="0" applyNumberFormat="1" applyFont="1" applyFill="1" applyBorder="1" applyAlignment="1" applyProtection="1">
      <alignment vertical="top"/>
    </xf>
    <xf numFmtId="0" fontId="74" fillId="0" borderId="1" xfId="0" applyNumberFormat="1" applyFont="1" applyFill="1" applyBorder="1" applyAlignment="1" applyProtection="1">
      <alignment horizontal="center" vertical="top"/>
    </xf>
    <xf numFmtId="0" fontId="70" fillId="0" borderId="2" xfId="0" applyNumberFormat="1" applyFont="1" applyFill="1" applyBorder="1" applyAlignment="1" applyProtection="1">
      <alignment horizontal="center" vertical="center"/>
    </xf>
    <xf numFmtId="0" fontId="75" fillId="0" borderId="1" xfId="0" applyNumberFormat="1" applyFont="1" applyFill="1" applyBorder="1" applyAlignment="1" applyProtection="1">
      <alignment horizontal="center" vertical="center"/>
    </xf>
    <xf numFmtId="0" fontId="75" fillId="0" borderId="2" xfId="0" applyNumberFormat="1" applyFont="1" applyFill="1" applyBorder="1" applyAlignment="1" applyProtection="1">
      <alignment horizontal="center" vertical="center"/>
    </xf>
    <xf numFmtId="0" fontId="70" fillId="0" borderId="1" xfId="0" applyNumberFormat="1" applyFont="1" applyFill="1" applyBorder="1" applyAlignment="1" applyProtection="1">
      <alignment vertical="top"/>
    </xf>
    <xf numFmtId="0" fontId="70" fillId="0" borderId="1" xfId="0" applyNumberFormat="1" applyFont="1" applyFill="1" applyBorder="1" applyAlignment="1" applyProtection="1">
      <alignment horizontal="center" vertical="top" wrapText="1"/>
    </xf>
    <xf numFmtId="0" fontId="74" fillId="0" borderId="0" xfId="0" applyNumberFormat="1" applyFont="1" applyFill="1" applyBorder="1" applyAlignment="1" applyProtection="1">
      <alignment horizontal="center" vertical="top"/>
    </xf>
    <xf numFmtId="0" fontId="70" fillId="0" borderId="13" xfId="0" applyNumberFormat="1" applyFont="1" applyFill="1" applyBorder="1" applyAlignment="1" applyProtection="1">
      <alignment horizontal="center" vertical="center"/>
    </xf>
    <xf numFmtId="0" fontId="70" fillId="0" borderId="0" xfId="0" applyNumberFormat="1" applyFont="1" applyFill="1" applyBorder="1" applyAlignment="1" applyProtection="1">
      <alignment vertical="top"/>
    </xf>
    <xf numFmtId="1" fontId="76" fillId="0" borderId="43" xfId="0" applyNumberFormat="1" applyFont="1" applyFill="1" applyBorder="1" applyAlignment="1">
      <alignment horizontal="center" vertical="center" wrapText="1"/>
    </xf>
    <xf numFmtId="1" fontId="76" fillId="0" borderId="44" xfId="0" applyNumberFormat="1" applyFont="1" applyFill="1" applyBorder="1" applyAlignment="1">
      <alignment horizontal="center" vertical="center" wrapText="1"/>
    </xf>
    <xf numFmtId="1" fontId="70" fillId="0" borderId="1" xfId="0" applyNumberFormat="1" applyFont="1" applyFill="1" applyBorder="1" applyAlignment="1" applyProtection="1">
      <alignment horizontal="center" vertical="top" wrapText="1"/>
    </xf>
    <xf numFmtId="1" fontId="74" fillId="0" borderId="1" xfId="0" applyNumberFormat="1" applyFont="1" applyFill="1" applyBorder="1" applyAlignment="1" applyProtection="1">
      <alignment horizontal="center" vertical="top"/>
    </xf>
    <xf numFmtId="1" fontId="52" fillId="0" borderId="1" xfId="0" applyNumberFormat="1" applyFont="1" applyFill="1" applyBorder="1" applyAlignment="1" applyProtection="1">
      <alignment horizontal="center" vertical="center"/>
    </xf>
    <xf numFmtId="1" fontId="66" fillId="5" borderId="1" xfId="0" applyNumberFormat="1" applyFont="1" applyFill="1" applyBorder="1" applyAlignment="1" applyProtection="1">
      <alignment horizontal="center" vertical="center" wrapText="1"/>
    </xf>
    <xf numFmtId="1" fontId="66" fillId="5" borderId="1" xfId="0" applyNumberFormat="1" applyFont="1" applyFill="1" applyBorder="1" applyAlignment="1" applyProtection="1">
      <alignment horizontal="center" vertical="center"/>
    </xf>
    <xf numFmtId="0" fontId="66" fillId="0" borderId="1" xfId="0" applyNumberFormat="1" applyFont="1" applyFill="1" applyBorder="1" applyAlignment="1" applyProtection="1">
      <alignment horizontal="center" vertical="center" textRotation="90"/>
    </xf>
    <xf numFmtId="0" fontId="66" fillId="0" borderId="1" xfId="0" applyNumberFormat="1" applyFont="1" applyFill="1" applyBorder="1" applyAlignment="1" applyProtection="1">
      <alignment horizontal="center" vertical="center" textRotation="90" wrapText="1"/>
    </xf>
    <xf numFmtId="0" fontId="66" fillId="0" borderId="1" xfId="0" applyNumberFormat="1" applyFont="1" applyFill="1" applyBorder="1" applyAlignment="1" applyProtection="1">
      <alignment horizontal="left" vertical="top" indent="8"/>
    </xf>
    <xf numFmtId="0" fontId="52" fillId="0" borderId="1" xfId="0" applyNumberFormat="1" applyFont="1" applyFill="1" applyBorder="1" applyAlignment="1" applyProtection="1">
      <alignment horizontal="left" vertical="top" wrapText="1"/>
    </xf>
    <xf numFmtId="0" fontId="78" fillId="0" borderId="1" xfId="0" applyNumberFormat="1" applyFont="1" applyFill="1" applyBorder="1" applyAlignment="1" applyProtection="1">
      <alignment horizontal="center" vertical="center"/>
    </xf>
    <xf numFmtId="1" fontId="78" fillId="0" borderId="1" xfId="0" applyNumberFormat="1" applyFont="1" applyFill="1" applyBorder="1" applyAlignment="1" applyProtection="1">
      <alignment horizontal="center" vertical="center"/>
    </xf>
    <xf numFmtId="0" fontId="78" fillId="0" borderId="1" xfId="0" applyNumberFormat="1" applyFont="1" applyFill="1" applyBorder="1" applyAlignment="1" applyProtection="1">
      <alignment horizontal="center" vertical="top"/>
    </xf>
    <xf numFmtId="0" fontId="66" fillId="0" borderId="1" xfId="0" applyNumberFormat="1" applyFont="1" applyFill="1" applyBorder="1" applyAlignment="1" applyProtection="1">
      <alignment horizontal="left" vertical="top" wrapText="1"/>
    </xf>
    <xf numFmtId="1" fontId="66" fillId="0" borderId="1" xfId="0" applyNumberFormat="1" applyFont="1" applyFill="1" applyBorder="1" applyAlignment="1" applyProtection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1" fontId="66" fillId="0" borderId="1" xfId="0" applyNumberFormat="1" applyFont="1" applyFill="1" applyBorder="1" applyAlignment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left" vertical="center" wrapText="1"/>
    </xf>
    <xf numFmtId="0" fontId="79" fillId="0" borderId="1" xfId="0" applyNumberFormat="1" applyFont="1" applyFill="1" applyBorder="1" applyAlignment="1" applyProtection="1">
      <alignment horizontal="left" vertical="top" wrapText="1"/>
    </xf>
    <xf numFmtId="0" fontId="79" fillId="0" borderId="15" xfId="0" applyNumberFormat="1" applyFont="1" applyFill="1" applyBorder="1" applyAlignment="1" applyProtection="1">
      <alignment horizontal="center" vertical="center"/>
    </xf>
    <xf numFmtId="1" fontId="79" fillId="0" borderId="15" xfId="0" applyNumberFormat="1" applyFont="1" applyFill="1" applyBorder="1" applyAlignment="1" applyProtection="1">
      <alignment horizontal="center" vertical="center"/>
    </xf>
    <xf numFmtId="0" fontId="79" fillId="0" borderId="1" xfId="0" applyNumberFormat="1" applyFont="1" applyFill="1" applyBorder="1" applyAlignment="1" applyProtection="1">
      <alignment horizontal="center" vertical="center"/>
    </xf>
    <xf numFmtId="0" fontId="66" fillId="0" borderId="13" xfId="0" applyNumberFormat="1" applyFont="1" applyFill="1" applyBorder="1" applyAlignment="1" applyProtection="1">
      <alignment horizontal="left" vertical="top" wrapText="1"/>
    </xf>
    <xf numFmtId="0" fontId="66" fillId="0" borderId="1" xfId="0" applyFont="1" applyFill="1" applyBorder="1" applyAlignment="1">
      <alignment horizontal="center" vertical="center"/>
    </xf>
    <xf numFmtId="1" fontId="66" fillId="0" borderId="1" xfId="0" applyNumberFormat="1" applyFont="1" applyFill="1" applyBorder="1" applyAlignment="1">
      <alignment horizontal="center" vertical="center"/>
    </xf>
    <xf numFmtId="0" fontId="52" fillId="0" borderId="1" xfId="0" applyNumberFormat="1" applyFont="1" applyFill="1" applyBorder="1" applyAlignment="1" applyProtection="1">
      <alignment wrapText="1"/>
    </xf>
    <xf numFmtId="0" fontId="52" fillId="0" borderId="12" xfId="0" applyNumberFormat="1" applyFont="1" applyFill="1" applyBorder="1" applyAlignment="1" applyProtection="1">
      <alignment horizontal="center" vertical="center"/>
    </xf>
    <xf numFmtId="1" fontId="52" fillId="0" borderId="12" xfId="0" applyNumberFormat="1" applyFont="1" applyFill="1" applyBorder="1" applyAlignment="1" applyProtection="1">
      <alignment horizontal="center" vertical="center"/>
    </xf>
    <xf numFmtId="1" fontId="79" fillId="0" borderId="1" xfId="0" applyNumberFormat="1" applyFont="1" applyFill="1" applyBorder="1" applyAlignment="1" applyProtection="1">
      <alignment horizontal="center" vertical="center"/>
    </xf>
    <xf numFmtId="1" fontId="66" fillId="0" borderId="1" xfId="0" applyNumberFormat="1" applyFont="1" applyFill="1" applyBorder="1" applyAlignment="1" applyProtection="1">
      <alignment horizontal="center" vertical="top"/>
    </xf>
    <xf numFmtId="0" fontId="52" fillId="0" borderId="13" xfId="0" applyNumberFormat="1" applyFont="1" applyFill="1" applyBorder="1" applyAlignment="1" applyProtection="1">
      <alignment horizontal="left" vertical="top" wrapText="1"/>
    </xf>
    <xf numFmtId="0" fontId="52" fillId="0" borderId="15" xfId="0" applyNumberFormat="1" applyFont="1" applyFill="1" applyBorder="1" applyAlignment="1" applyProtection="1">
      <alignment horizontal="left" vertical="top" wrapText="1"/>
    </xf>
    <xf numFmtId="1" fontId="52" fillId="0" borderId="15" xfId="0" applyNumberFormat="1" applyFont="1" applyFill="1" applyBorder="1" applyAlignment="1" applyProtection="1">
      <alignment horizontal="center" vertical="center"/>
    </xf>
    <xf numFmtId="0" fontId="77" fillId="0" borderId="1" xfId="0" applyNumberFormat="1" applyFont="1" applyFill="1" applyBorder="1" applyAlignment="1" applyProtection="1">
      <alignment horizontal="left" vertical="top" wrapText="1"/>
    </xf>
    <xf numFmtId="0" fontId="66" fillId="0" borderId="15" xfId="0" applyNumberFormat="1" applyFont="1" applyFill="1" applyBorder="1" applyAlignment="1" applyProtection="1">
      <alignment horizontal="center" vertical="center"/>
    </xf>
    <xf numFmtId="1" fontId="66" fillId="0" borderId="15" xfId="0" applyNumberFormat="1" applyFont="1" applyFill="1" applyBorder="1" applyAlignment="1" applyProtection="1">
      <alignment horizontal="center" vertical="center"/>
    </xf>
    <xf numFmtId="0" fontId="80" fillId="0" borderId="1" xfId="0" applyNumberFormat="1" applyFont="1" applyFill="1" applyBorder="1" applyAlignment="1" applyProtection="1">
      <alignment horizontal="center" vertical="center"/>
    </xf>
    <xf numFmtId="0" fontId="66" fillId="0" borderId="0" xfId="0" applyNumberFormat="1" applyFont="1" applyFill="1" applyBorder="1" applyAlignment="1" applyProtection="1">
      <alignment vertical="top"/>
    </xf>
    <xf numFmtId="0" fontId="78" fillId="0" borderId="1" xfId="0" applyNumberFormat="1" applyFont="1" applyFill="1" applyBorder="1" applyAlignment="1" applyProtection="1">
      <alignment horizontal="left" vertical="top" wrapText="1"/>
    </xf>
    <xf numFmtId="1" fontId="81" fillId="0" borderId="1" xfId="0" applyNumberFormat="1" applyFont="1" applyFill="1" applyBorder="1" applyAlignment="1" applyProtection="1">
      <alignment horizontal="center" vertical="center"/>
    </xf>
    <xf numFmtId="0" fontId="77" fillId="0" borderId="1" xfId="0" applyNumberFormat="1" applyFont="1" applyFill="1" applyBorder="1" applyAlignment="1" applyProtection="1">
      <alignment horizontal="center" vertical="center"/>
    </xf>
    <xf numFmtId="0" fontId="80" fillId="0" borderId="13" xfId="0" applyNumberFormat="1" applyFont="1" applyFill="1" applyBorder="1" applyAlignment="1" applyProtection="1">
      <alignment horizontal="center" vertical="center" wrapText="1"/>
    </xf>
    <xf numFmtId="0" fontId="80" fillId="0" borderId="51" xfId="0" applyNumberFormat="1" applyFont="1" applyFill="1" applyBorder="1" applyAlignment="1" applyProtection="1">
      <alignment horizontal="center" vertical="center"/>
    </xf>
    <xf numFmtId="0" fontId="80" fillId="0" borderId="7" xfId="0" applyNumberFormat="1" applyFont="1" applyFill="1" applyBorder="1" applyAlignment="1" applyProtection="1">
      <alignment horizontal="center" vertical="center"/>
    </xf>
    <xf numFmtId="0" fontId="82" fillId="0" borderId="0" xfId="0" applyNumberFormat="1" applyFont="1" applyFill="1" applyBorder="1" applyAlignment="1" applyProtection="1">
      <alignment vertical="top"/>
    </xf>
    <xf numFmtId="0" fontId="83" fillId="0" borderId="0" xfId="0" applyNumberFormat="1" applyFont="1" applyFill="1" applyBorder="1" applyAlignment="1" applyProtection="1">
      <alignment vertical="top"/>
    </xf>
    <xf numFmtId="0" fontId="26" fillId="0" borderId="6" xfId="0" applyNumberFormat="1" applyFont="1" applyFill="1" applyBorder="1" applyAlignment="1" applyProtection="1">
      <alignment horizontal="center" vertical="top" wrapText="1"/>
    </xf>
    <xf numFmtId="0" fontId="26" fillId="0" borderId="10" xfId="0" applyNumberFormat="1" applyFont="1" applyFill="1" applyBorder="1" applyAlignment="1" applyProtection="1">
      <alignment horizontal="center" vertical="top" wrapText="1"/>
    </xf>
    <xf numFmtId="0" fontId="44" fillId="0" borderId="1" xfId="0" applyNumberFormat="1" applyFont="1" applyFill="1" applyBorder="1" applyAlignment="1" applyProtection="1">
      <alignment horizontal="left" vertical="top" wrapText="1"/>
    </xf>
    <xf numFmtId="0" fontId="85" fillId="0" borderId="1" xfId="0" applyNumberFormat="1" applyFont="1" applyFill="1" applyBorder="1" applyAlignment="1" applyProtection="1">
      <alignment horizontal="left" vertical="top" wrapText="1"/>
    </xf>
    <xf numFmtId="0" fontId="49" fillId="0" borderId="1" xfId="0" applyNumberFormat="1" applyFont="1" applyFill="1" applyBorder="1" applyAlignment="1" applyProtection="1">
      <alignment horizontal="left" vertical="top" wrapText="1"/>
    </xf>
    <xf numFmtId="0" fontId="44" fillId="0" borderId="1" xfId="0" applyNumberFormat="1" applyFont="1" applyFill="1" applyBorder="1" applyAlignment="1" applyProtection="1">
      <alignment horizontal="left" vertical="center" wrapText="1"/>
    </xf>
    <xf numFmtId="0" fontId="86" fillId="0" borderId="1" xfId="0" applyNumberFormat="1" applyFont="1" applyFill="1" applyBorder="1" applyAlignment="1" applyProtection="1">
      <alignment horizontal="left" vertical="top" wrapText="1"/>
    </xf>
    <xf numFmtId="0" fontId="49" fillId="0" borderId="13" xfId="0" applyNumberFormat="1" applyFont="1" applyFill="1" applyBorder="1" applyAlignment="1" applyProtection="1">
      <alignment horizontal="left" vertical="top" wrapText="1"/>
    </xf>
    <xf numFmtId="0" fontId="49" fillId="0" borderId="13" xfId="0" applyNumberFormat="1" applyFont="1" applyFill="1" applyBorder="1" applyAlignment="1" applyProtection="1">
      <alignment vertical="top" wrapText="1"/>
    </xf>
    <xf numFmtId="0" fontId="44" fillId="0" borderId="1" xfId="0" applyNumberFormat="1" applyFont="1" applyFill="1" applyBorder="1" applyAlignment="1" applyProtection="1">
      <alignment wrapText="1"/>
    </xf>
    <xf numFmtId="0" fontId="44" fillId="0" borderId="13" xfId="0" applyNumberFormat="1" applyFont="1" applyFill="1" applyBorder="1" applyAlignment="1" applyProtection="1">
      <alignment horizontal="left" vertical="top" wrapText="1"/>
    </xf>
    <xf numFmtId="0" fontId="44" fillId="0" borderId="15" xfId="0" applyNumberFormat="1" applyFont="1" applyFill="1" applyBorder="1" applyAlignment="1" applyProtection="1">
      <alignment horizontal="left" vertical="top" wrapText="1"/>
    </xf>
    <xf numFmtId="0" fontId="84" fillId="0" borderId="1" xfId="0" applyNumberFormat="1" applyFont="1" applyFill="1" applyBorder="1" applyAlignment="1" applyProtection="1">
      <alignment horizontal="left" vertical="top" wrapText="1"/>
    </xf>
    <xf numFmtId="0" fontId="84" fillId="0" borderId="15" xfId="0" applyNumberFormat="1" applyFont="1" applyFill="1" applyBorder="1" applyAlignment="1" applyProtection="1">
      <alignment horizontal="left" vertical="top" wrapText="1"/>
    </xf>
    <xf numFmtId="0" fontId="87" fillId="0" borderId="1" xfId="0" applyNumberFormat="1" applyFont="1" applyFill="1" applyBorder="1" applyAlignment="1" applyProtection="1">
      <alignment horizontal="center" vertical="center" wrapText="1"/>
    </xf>
    <xf numFmtId="0" fontId="73" fillId="0" borderId="13" xfId="0" applyNumberFormat="1" applyFont="1" applyFill="1" applyBorder="1" applyAlignment="1" applyProtection="1">
      <alignment horizontal="left" vertical="top" wrapText="1"/>
    </xf>
    <xf numFmtId="0" fontId="26" fillId="0" borderId="12" xfId="0" applyNumberFormat="1" applyFont="1" applyFill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horizontal="left" vertical="top"/>
    </xf>
    <xf numFmtId="0" fontId="25" fillId="0" borderId="1" xfId="0" applyNumberFormat="1" applyFont="1" applyFill="1" applyBorder="1" applyAlignment="1" applyProtection="1">
      <alignment horizontal="left" wrapText="1"/>
    </xf>
    <xf numFmtId="0" fontId="28" fillId="0" borderId="2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top"/>
    </xf>
    <xf numFmtId="0" fontId="42" fillId="0" borderId="14" xfId="0" applyNumberFormat="1" applyFont="1" applyFill="1" applyBorder="1" applyAlignment="1" applyProtection="1">
      <alignment vertical="top"/>
    </xf>
    <xf numFmtId="0" fontId="66" fillId="0" borderId="13" xfId="0" applyNumberFormat="1" applyFont="1" applyFill="1" applyBorder="1" applyAlignment="1" applyProtection="1">
      <alignment horizontal="center" vertical="center" wrapText="1"/>
    </xf>
    <xf numFmtId="0" fontId="29" fillId="0" borderId="12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36" fillId="0" borderId="13" xfId="0" applyNumberFormat="1" applyFont="1" applyFill="1" applyBorder="1" applyAlignment="1" applyProtection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38" fillId="0" borderId="13" xfId="0" applyNumberFormat="1" applyFont="1" applyFill="1" applyBorder="1" applyAlignment="1" applyProtection="1">
      <alignment horizontal="center" vertical="center"/>
    </xf>
    <xf numFmtId="0" fontId="38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29" fillId="0" borderId="13" xfId="0" applyNumberFormat="1" applyFont="1" applyFill="1" applyBorder="1" applyAlignment="1" applyProtection="1">
      <alignment horizontal="center" vertical="center" wrapText="1"/>
    </xf>
    <xf numFmtId="0" fontId="36" fillId="0" borderId="13" xfId="0" applyNumberFormat="1" applyFont="1" applyFill="1" applyBorder="1" applyAlignment="1" applyProtection="1">
      <alignment horizontal="center" vertical="center" wrapText="1"/>
    </xf>
    <xf numFmtId="0" fontId="38" fillId="0" borderId="13" xfId="0" applyNumberFormat="1" applyFont="1" applyFill="1" applyBorder="1" applyAlignment="1" applyProtection="1">
      <alignment horizontal="center" vertical="center" wrapText="1"/>
    </xf>
    <xf numFmtId="0" fontId="66" fillId="0" borderId="1" xfId="0" applyNumberFormat="1" applyFont="1" applyFill="1" applyBorder="1" applyAlignment="1" applyProtection="1">
      <alignment horizontal="center" vertical="top"/>
    </xf>
    <xf numFmtId="0" fontId="66" fillId="0" borderId="1" xfId="0" applyNumberFormat="1" applyFont="1" applyFill="1" applyBorder="1" applyAlignment="1" applyProtection="1">
      <alignment horizontal="center" vertical="center"/>
    </xf>
    <xf numFmtId="0" fontId="42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66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2" fontId="26" fillId="0" borderId="1" xfId="0" applyNumberFormat="1" applyFont="1" applyFill="1" applyBorder="1" applyAlignment="1" applyProtection="1">
      <alignment horizontal="center" vertical="top"/>
    </xf>
    <xf numFmtId="2" fontId="36" fillId="0" borderId="1" xfId="0" applyNumberFormat="1" applyFont="1" applyFill="1" applyBorder="1" applyAlignment="1" applyProtection="1">
      <alignment horizontal="center" vertical="center"/>
    </xf>
    <xf numFmtId="2" fontId="70" fillId="0" borderId="1" xfId="0" applyNumberFormat="1" applyFont="1" applyFill="1" applyBorder="1" applyAlignment="1" applyProtection="1">
      <alignment horizontal="center" vertical="center"/>
    </xf>
    <xf numFmtId="2" fontId="29" fillId="0" borderId="1" xfId="0" applyNumberFormat="1" applyFont="1" applyFill="1" applyBorder="1" applyAlignment="1" applyProtection="1">
      <alignment horizontal="center" vertical="center"/>
    </xf>
    <xf numFmtId="2" fontId="50" fillId="0" borderId="1" xfId="0" applyNumberFormat="1" applyFont="1" applyFill="1" applyBorder="1" applyAlignment="1">
      <alignment horizontal="center" vertical="center"/>
    </xf>
    <xf numFmtId="2" fontId="62" fillId="0" borderId="13" xfId="0" applyNumberFormat="1" applyFont="1" applyFill="1" applyBorder="1" applyAlignment="1" applyProtection="1">
      <alignment horizontal="center" vertical="center"/>
    </xf>
    <xf numFmtId="2" fontId="36" fillId="0" borderId="12" xfId="0" applyNumberFormat="1" applyFont="1" applyFill="1" applyBorder="1" applyAlignment="1" applyProtection="1">
      <alignment horizontal="center" vertical="center"/>
    </xf>
    <xf numFmtId="2" fontId="38" fillId="0" borderId="15" xfId="0" applyNumberFormat="1" applyFont="1" applyFill="1" applyBorder="1" applyAlignment="1" applyProtection="1">
      <alignment horizontal="center" vertical="center"/>
    </xf>
    <xf numFmtId="2" fontId="45" fillId="0" borderId="1" xfId="0" applyNumberFormat="1" applyFont="1" applyFill="1" applyBorder="1" applyAlignment="1" applyProtection="1">
      <alignment horizontal="center" vertical="center"/>
    </xf>
    <xf numFmtId="2" fontId="38" fillId="0" borderId="1" xfId="0" applyNumberFormat="1" applyFont="1" applyFill="1" applyBorder="1" applyAlignment="1" applyProtection="1">
      <alignment horizontal="center" vertical="center"/>
    </xf>
    <xf numFmtId="2" fontId="66" fillId="0" borderId="1" xfId="0" applyNumberFormat="1" applyFont="1" applyFill="1" applyBorder="1" applyAlignment="1" applyProtection="1">
      <alignment horizontal="center" vertical="center"/>
    </xf>
    <xf numFmtId="2" fontId="29" fillId="0" borderId="1" xfId="0" applyNumberFormat="1" applyFont="1" applyFill="1" applyBorder="1" applyAlignment="1" applyProtection="1">
      <alignment horizontal="center" vertical="top"/>
    </xf>
    <xf numFmtId="2" fontId="65" fillId="0" borderId="1" xfId="0" applyNumberFormat="1" applyFont="1" applyFill="1" applyBorder="1" applyAlignment="1" applyProtection="1">
      <alignment horizontal="center" vertical="center"/>
    </xf>
    <xf numFmtId="2" fontId="48" fillId="0" borderId="1" xfId="0" applyNumberFormat="1" applyFont="1" applyFill="1" applyBorder="1" applyAlignment="1" applyProtection="1">
      <alignment horizontal="center" vertical="center"/>
    </xf>
    <xf numFmtId="2" fontId="50" fillId="0" borderId="1" xfId="0" applyNumberFormat="1" applyFont="1" applyFill="1" applyBorder="1" applyAlignment="1" applyProtection="1">
      <alignment horizontal="center" vertical="center"/>
    </xf>
    <xf numFmtId="2" fontId="52" fillId="0" borderId="15" xfId="0" applyNumberFormat="1" applyFont="1" applyFill="1" applyBorder="1" applyAlignment="1" applyProtection="1">
      <alignment horizontal="center" vertical="center"/>
    </xf>
    <xf numFmtId="2" fontId="66" fillId="0" borderId="1" xfId="0" applyNumberFormat="1" applyFont="1" applyFill="1" applyBorder="1" applyAlignment="1" applyProtection="1">
      <alignment horizontal="center" vertical="top"/>
    </xf>
    <xf numFmtId="2" fontId="41" fillId="0" borderId="1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vertical="top"/>
    </xf>
    <xf numFmtId="0" fontId="66" fillId="0" borderId="13" xfId="0" applyNumberFormat="1" applyFont="1" applyFill="1" applyBorder="1" applyAlignment="1" applyProtection="1">
      <alignment horizontal="center" vertical="center"/>
    </xf>
    <xf numFmtId="0" fontId="66" fillId="0" borderId="19" xfId="0" applyNumberFormat="1" applyFont="1" applyFill="1" applyBorder="1" applyAlignment="1" applyProtection="1">
      <alignment horizontal="center" vertical="center"/>
    </xf>
    <xf numFmtId="0" fontId="29" fillId="0" borderId="12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9" xfId="0" applyNumberFormat="1" applyFont="1" applyFill="1" applyBorder="1" applyAlignment="1" applyProtection="1">
      <alignment horizontal="center" vertical="center"/>
    </xf>
    <xf numFmtId="0" fontId="36" fillId="0" borderId="13" xfId="0" applyNumberFormat="1" applyFont="1" applyFill="1" applyBorder="1" applyAlignment="1" applyProtection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/>
    </xf>
    <xf numFmtId="0" fontId="52" fillId="0" borderId="13" xfId="0" applyNumberFormat="1" applyFont="1" applyFill="1" applyBorder="1" applyAlignment="1" applyProtection="1">
      <alignment horizontal="center" vertical="center"/>
    </xf>
    <xf numFmtId="0" fontId="58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3" xfId="1" applyNumberFormat="1" applyFont="1" applyFill="1" applyBorder="1" applyAlignment="1" applyProtection="1">
      <alignment horizontal="center" vertical="center"/>
    </xf>
    <xf numFmtId="0" fontId="39" fillId="0" borderId="13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 wrapText="1"/>
    </xf>
    <xf numFmtId="0" fontId="38" fillId="0" borderId="13" xfId="0" applyNumberFormat="1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0" fontId="38" fillId="0" borderId="13" xfId="0" applyNumberFormat="1" applyFont="1" applyFill="1" applyBorder="1" applyAlignment="1" applyProtection="1">
      <alignment horizontal="center" vertical="center" wrapText="1"/>
    </xf>
    <xf numFmtId="0" fontId="38" fillId="0" borderId="2" xfId="0" applyNumberFormat="1" applyFont="1" applyFill="1" applyBorder="1" applyAlignment="1" applyProtection="1">
      <alignment horizontal="center" vertical="center" wrapText="1"/>
    </xf>
    <xf numFmtId="0" fontId="66" fillId="0" borderId="1" xfId="0" applyNumberFormat="1" applyFont="1" applyFill="1" applyBorder="1" applyAlignment="1" applyProtection="1">
      <alignment horizontal="center" vertical="top"/>
    </xf>
    <xf numFmtId="0" fontId="49" fillId="5" borderId="13" xfId="0" applyNumberFormat="1" applyFont="1" applyFill="1" applyBorder="1" applyAlignment="1" applyProtection="1">
      <alignment horizontal="center" vertical="center"/>
    </xf>
    <xf numFmtId="0" fontId="36" fillId="0" borderId="13" xfId="0" applyNumberFormat="1" applyFont="1" applyFill="1" applyBorder="1" applyAlignment="1" applyProtection="1">
      <alignment horizontal="center" vertical="center" wrapText="1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9" fillId="0" borderId="13" xfId="0" applyNumberFormat="1" applyFont="1" applyFill="1" applyBorder="1" applyAlignment="1" applyProtection="1">
      <alignment horizontal="center" vertical="center" wrapText="1"/>
    </xf>
    <xf numFmtId="0" fontId="39" fillId="0" borderId="2" xfId="0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50" fillId="0" borderId="13" xfId="0" applyNumberFormat="1" applyFont="1" applyFill="1" applyBorder="1" applyAlignment="1" applyProtection="1">
      <alignment horizontal="center" vertical="center"/>
    </xf>
    <xf numFmtId="0" fontId="49" fillId="0" borderId="13" xfId="0" applyNumberFormat="1" applyFont="1" applyFill="1" applyBorder="1" applyAlignment="1" applyProtection="1">
      <alignment horizontal="center" vertical="center"/>
    </xf>
    <xf numFmtId="0" fontId="66" fillId="0" borderId="1" xfId="0" applyNumberFormat="1" applyFont="1" applyFill="1" applyBorder="1" applyAlignment="1" applyProtection="1">
      <alignment horizontal="center" vertical="center"/>
    </xf>
    <xf numFmtId="0" fontId="52" fillId="0" borderId="1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>
      <alignment horizontal="center" vertical="top"/>
    </xf>
    <xf numFmtId="0" fontId="66" fillId="0" borderId="13" xfId="0" applyNumberFormat="1" applyFont="1" applyFill="1" applyBorder="1" applyAlignment="1" applyProtection="1">
      <alignment horizontal="center" vertical="center" wrapText="1"/>
    </xf>
    <xf numFmtId="0" fontId="66" fillId="0" borderId="2" xfId="0" applyNumberFormat="1" applyFont="1" applyFill="1" applyBorder="1" applyAlignment="1" applyProtection="1">
      <alignment horizontal="center" vertical="center" wrapText="1"/>
    </xf>
    <xf numFmtId="0" fontId="66" fillId="0" borderId="15" xfId="0" applyNumberFormat="1" applyFont="1" applyFill="1" applyBorder="1" applyAlignment="1" applyProtection="1">
      <alignment horizontal="center" vertical="center" textRotation="90" wrapText="1"/>
    </xf>
    <xf numFmtId="0" fontId="66" fillId="0" borderId="12" xfId="0" applyNumberFormat="1" applyFont="1" applyFill="1" applyBorder="1" applyAlignment="1" applyProtection="1">
      <alignment horizontal="center" vertical="center" textRotation="90" wrapText="1"/>
    </xf>
    <xf numFmtId="0" fontId="26" fillId="0" borderId="31" xfId="0" applyNumberFormat="1" applyFont="1" applyFill="1" applyBorder="1" applyAlignment="1" applyProtection="1">
      <alignment horizontal="center" vertical="top" wrapText="1"/>
    </xf>
    <xf numFmtId="0" fontId="26" fillId="0" borderId="0" xfId="0" applyNumberFormat="1" applyFont="1" applyFill="1" applyBorder="1" applyAlignment="1" applyProtection="1">
      <alignment horizontal="center" vertical="top" wrapText="1"/>
    </xf>
    <xf numFmtId="0" fontId="66" fillId="0" borderId="15" xfId="0" applyNumberFormat="1" applyFont="1" applyFill="1" applyBorder="1" applyAlignment="1" applyProtection="1">
      <alignment horizontal="center" vertical="center"/>
    </xf>
    <xf numFmtId="0" fontId="66" fillId="0" borderId="8" xfId="0" applyNumberFormat="1" applyFont="1" applyFill="1" applyBorder="1" applyAlignment="1" applyProtection="1">
      <alignment horizontal="center" vertical="center"/>
    </xf>
    <xf numFmtId="0" fontId="66" fillId="0" borderId="12" xfId="0" applyNumberFormat="1" applyFont="1" applyFill="1" applyBorder="1" applyAlignment="1" applyProtection="1">
      <alignment horizontal="center" vertical="center"/>
    </xf>
    <xf numFmtId="0" fontId="77" fillId="0" borderId="29" xfId="0" applyFont="1" applyFill="1" applyBorder="1" applyAlignment="1">
      <alignment horizontal="center" vertical="center" textRotation="90" wrapText="1"/>
    </xf>
    <xf numFmtId="0" fontId="66" fillId="0" borderId="30" xfId="0" applyFont="1" applyFill="1" applyBorder="1" applyAlignment="1">
      <alignment horizontal="center" vertical="center" textRotation="90" wrapText="1"/>
    </xf>
    <xf numFmtId="0" fontId="66" fillId="0" borderId="25" xfId="0" applyFont="1" applyFill="1" applyBorder="1" applyAlignment="1">
      <alignment horizontal="center" vertical="center" textRotation="90" wrapText="1"/>
    </xf>
    <xf numFmtId="0" fontId="22" fillId="0" borderId="0" xfId="0" applyNumberFormat="1" applyFont="1" applyFill="1" applyBorder="1" applyAlignment="1" applyProtection="1">
      <alignment vertical="top"/>
    </xf>
    <xf numFmtId="0" fontId="26" fillId="0" borderId="0" xfId="0" applyNumberFormat="1" applyFont="1" applyFill="1" applyBorder="1" applyAlignment="1" applyProtection="1">
      <alignment vertical="top"/>
    </xf>
    <xf numFmtId="0" fontId="66" fillId="0" borderId="13" xfId="0" applyNumberFormat="1" applyFont="1" applyFill="1" applyBorder="1" applyAlignment="1" applyProtection="1">
      <alignment horizontal="center" vertical="center"/>
    </xf>
    <xf numFmtId="0" fontId="66" fillId="0" borderId="19" xfId="0" applyNumberFormat="1" applyFont="1" applyFill="1" applyBorder="1" applyAlignment="1" applyProtection="1">
      <alignment horizontal="center" vertical="center"/>
    </xf>
    <xf numFmtId="0" fontId="66" fillId="0" borderId="2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top" wrapText="1" shrinkToFit="1"/>
    </xf>
    <xf numFmtId="0" fontId="31" fillId="0" borderId="0" xfId="0" applyNumberFormat="1" applyFont="1" applyFill="1" applyBorder="1" applyAlignment="1" applyProtection="1">
      <alignment horizontal="center" vertical="top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9" fillId="0" borderId="8" xfId="0" applyNumberFormat="1" applyFont="1" applyFill="1" applyBorder="1" applyAlignment="1" applyProtection="1">
      <alignment horizontal="center" vertical="center"/>
    </xf>
    <xf numFmtId="0" fontId="29" fillId="0" borderId="12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9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top"/>
    </xf>
    <xf numFmtId="0" fontId="29" fillId="0" borderId="19" xfId="0" applyNumberFormat="1" applyFont="1" applyFill="1" applyBorder="1" applyAlignment="1" applyProtection="1">
      <alignment horizontal="center" vertical="top"/>
    </xf>
    <xf numFmtId="0" fontId="29" fillId="0" borderId="2" xfId="0" applyNumberFormat="1" applyFont="1" applyFill="1" applyBorder="1" applyAlignment="1" applyProtection="1">
      <alignment horizontal="center" vertical="top"/>
    </xf>
    <xf numFmtId="0" fontId="29" fillId="0" borderId="15" xfId="0" applyNumberFormat="1" applyFont="1" applyFill="1" applyBorder="1" applyAlignment="1" applyProtection="1">
      <alignment horizontal="center" vertical="center" textRotation="90"/>
    </xf>
    <xf numFmtId="0" fontId="29" fillId="0" borderId="12" xfId="0" applyNumberFormat="1" applyFont="1" applyFill="1" applyBorder="1" applyAlignment="1" applyProtection="1">
      <alignment horizontal="center" vertical="center" textRotation="90"/>
    </xf>
    <xf numFmtId="0" fontId="29" fillId="0" borderId="15" xfId="0" applyNumberFormat="1" applyFont="1" applyFill="1" applyBorder="1" applyAlignment="1" applyProtection="1">
      <alignment horizontal="center" vertical="center" textRotation="90" wrapText="1"/>
    </xf>
    <xf numFmtId="0" fontId="29" fillId="0" borderId="12" xfId="0" applyNumberFormat="1" applyFont="1" applyFill="1" applyBorder="1" applyAlignment="1" applyProtection="1">
      <alignment horizontal="center" vertical="center" textRotation="90" wrapText="1"/>
    </xf>
    <xf numFmtId="0" fontId="39" fillId="0" borderId="28" xfId="0" applyFont="1" applyFill="1" applyBorder="1" applyAlignment="1">
      <alignment horizontal="center" vertical="center" textRotation="90" wrapText="1"/>
    </xf>
    <xf numFmtId="0" fontId="39" fillId="0" borderId="25" xfId="0" applyFont="1" applyFill="1" applyBorder="1" applyAlignment="1">
      <alignment horizontal="center" vertical="center" textRotation="90" wrapText="1"/>
    </xf>
    <xf numFmtId="0" fontId="29" fillId="0" borderId="26" xfId="0" applyNumberFormat="1" applyFont="1" applyFill="1" applyBorder="1" applyAlignment="1" applyProtection="1">
      <alignment horizontal="center" vertical="center" textRotation="90" wrapText="1"/>
    </xf>
    <xf numFmtId="0" fontId="29" fillId="0" borderId="27" xfId="0" applyNumberFormat="1" applyFont="1" applyFill="1" applyBorder="1" applyAlignment="1" applyProtection="1">
      <alignment horizontal="center" vertical="center" textRotation="90" wrapText="1"/>
    </xf>
    <xf numFmtId="0" fontId="66" fillId="0" borderId="15" xfId="0" applyNumberFormat="1" applyFont="1" applyFill="1" applyBorder="1" applyAlignment="1" applyProtection="1">
      <alignment horizontal="center" vertical="center" textRotation="90"/>
    </xf>
    <xf numFmtId="0" fontId="66" fillId="0" borderId="12" xfId="0" applyNumberFormat="1" applyFont="1" applyFill="1" applyBorder="1" applyAlignment="1" applyProtection="1">
      <alignment horizontal="center" vertical="center" textRotation="90"/>
    </xf>
    <xf numFmtId="0" fontId="66" fillId="0" borderId="13" xfId="0" applyNumberFormat="1" applyFont="1" applyFill="1" applyBorder="1" applyAlignment="1" applyProtection="1">
      <alignment horizontal="center" vertical="top"/>
    </xf>
    <xf numFmtId="0" fontId="66" fillId="0" borderId="19" xfId="0" applyNumberFormat="1" applyFont="1" applyFill="1" applyBorder="1" applyAlignment="1" applyProtection="1">
      <alignment horizontal="center" vertical="top"/>
    </xf>
    <xf numFmtId="0" fontId="66" fillId="0" borderId="2" xfId="0" applyNumberFormat="1" applyFont="1" applyFill="1" applyBorder="1" applyAlignment="1" applyProtection="1">
      <alignment horizontal="center" vertical="top"/>
    </xf>
    <xf numFmtId="0" fontId="26" fillId="0" borderId="15" xfId="0" applyNumberFormat="1" applyFont="1" applyFill="1" applyBorder="1" applyAlignment="1" applyProtection="1">
      <alignment horizontal="center" vertical="center" textRotation="90"/>
    </xf>
    <xf numFmtId="0" fontId="26" fillId="0" borderId="12" xfId="0" applyNumberFormat="1" applyFont="1" applyFill="1" applyBorder="1" applyAlignment="1" applyProtection="1">
      <alignment horizontal="center" vertical="center" textRotation="90"/>
    </xf>
    <xf numFmtId="0" fontId="26" fillId="0" borderId="15" xfId="0" applyNumberFormat="1" applyFont="1" applyFill="1" applyBorder="1" applyAlignment="1" applyProtection="1">
      <alignment horizontal="center" vertical="center" textRotation="90" wrapText="1"/>
    </xf>
    <xf numFmtId="0" fontId="26" fillId="0" borderId="12" xfId="0" applyNumberFormat="1" applyFont="1" applyFill="1" applyBorder="1" applyAlignment="1" applyProtection="1">
      <alignment horizontal="center" vertical="center" textRotation="90" wrapText="1"/>
    </xf>
    <xf numFmtId="0" fontId="26" fillId="0" borderId="15" xfId="0" applyNumberFormat="1" applyFont="1" applyFill="1" applyBorder="1" applyAlignment="1" applyProtection="1">
      <alignment horizontal="center" vertical="center"/>
    </xf>
    <xf numFmtId="0" fontId="26" fillId="0" borderId="8" xfId="0" applyNumberFormat="1" applyFont="1" applyFill="1" applyBorder="1" applyAlignment="1" applyProtection="1">
      <alignment horizontal="center" vertical="center"/>
    </xf>
    <xf numFmtId="0" fontId="26" fillId="0" borderId="12" xfId="0" applyNumberFormat="1" applyFont="1" applyFill="1" applyBorder="1" applyAlignment="1" applyProtection="1">
      <alignment horizontal="center" vertical="center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top"/>
    </xf>
    <xf numFmtId="0" fontId="26" fillId="0" borderId="19" xfId="0" applyNumberFormat="1" applyFont="1" applyFill="1" applyBorder="1" applyAlignment="1" applyProtection="1">
      <alignment horizontal="center" vertical="top"/>
    </xf>
    <xf numFmtId="0" fontId="26" fillId="0" borderId="2" xfId="0" applyNumberFormat="1" applyFont="1" applyFill="1" applyBorder="1" applyAlignment="1" applyProtection="1">
      <alignment horizontal="center" vertical="top"/>
    </xf>
    <xf numFmtId="0" fontId="24" fillId="0" borderId="23" xfId="0" applyFont="1" applyFill="1" applyBorder="1" applyAlignment="1">
      <alignment horizontal="center" vertical="center" textRotation="90" wrapText="1"/>
    </xf>
    <xf numFmtId="0" fontId="24" fillId="0" borderId="24" xfId="0" applyFont="1" applyFill="1" applyBorder="1" applyAlignment="1">
      <alignment horizontal="center" vertical="center" textRotation="90" wrapText="1"/>
    </xf>
    <xf numFmtId="0" fontId="26" fillId="0" borderId="9" xfId="0" applyNumberFormat="1" applyFont="1" applyFill="1" applyBorder="1" applyAlignment="1" applyProtection="1">
      <alignment horizontal="center" vertical="center" textRotation="90" wrapText="1"/>
    </xf>
    <xf numFmtId="0" fontId="26" fillId="0" borderId="11" xfId="0" applyNumberFormat="1" applyFont="1" applyFill="1" applyBorder="1" applyAlignment="1" applyProtection="1">
      <alignment horizontal="center" vertical="center" textRotation="90" wrapText="1"/>
    </xf>
    <xf numFmtId="0" fontId="26" fillId="0" borderId="15" xfId="0" applyNumberFormat="1" applyFont="1" applyFill="1" applyBorder="1" applyAlignment="1" applyProtection="1">
      <alignment horizontal="left" vertical="center"/>
    </xf>
    <xf numFmtId="0" fontId="26" fillId="0" borderId="8" xfId="0" applyNumberFormat="1" applyFont="1" applyFill="1" applyBorder="1" applyAlignment="1" applyProtection="1">
      <alignment horizontal="left" vertical="center"/>
    </xf>
    <xf numFmtId="0" fontId="26" fillId="0" borderId="12" xfId="0" applyNumberFormat="1" applyFont="1" applyFill="1" applyBorder="1" applyAlignment="1" applyProtection="1">
      <alignment horizontal="left" vertical="center"/>
    </xf>
    <xf numFmtId="0" fontId="26" fillId="0" borderId="15" xfId="0" applyNumberFormat="1" applyFont="1" applyFill="1" applyBorder="1" applyAlignment="1" applyProtection="1">
      <alignment horizontal="center" vertical="center" wrapText="1"/>
    </xf>
    <xf numFmtId="0" fontId="26" fillId="0" borderId="12" xfId="0" applyNumberFormat="1" applyFont="1" applyFill="1" applyBorder="1" applyAlignment="1" applyProtection="1">
      <alignment horizontal="center" vertical="center" wrapText="1"/>
    </xf>
    <xf numFmtId="0" fontId="30" fillId="0" borderId="13" xfId="0" applyNumberFormat="1" applyFont="1" applyFill="1" applyBorder="1" applyAlignment="1" applyProtection="1">
      <alignment horizontal="center" vertical="top" wrapText="1"/>
    </xf>
    <xf numFmtId="0" fontId="30" fillId="0" borderId="2" xfId="0" applyNumberFormat="1" applyFont="1" applyFill="1" applyBorder="1" applyAlignment="1" applyProtection="1">
      <alignment horizontal="center" vertical="top" wrapText="1"/>
    </xf>
    <xf numFmtId="0" fontId="26" fillId="0" borderId="8" xfId="0" applyNumberFormat="1" applyFont="1" applyFill="1" applyBorder="1" applyAlignment="1" applyProtection="1">
      <alignment horizontal="center" vertical="center" textRotation="90" wrapText="1"/>
    </xf>
    <xf numFmtId="0" fontId="30" fillId="0" borderId="16" xfId="0" applyNumberFormat="1" applyFont="1" applyFill="1" applyBorder="1" applyAlignment="1" applyProtection="1">
      <alignment horizontal="center" vertical="center"/>
    </xf>
    <xf numFmtId="0" fontId="30" fillId="0" borderId="9" xfId="0" applyNumberFormat="1" applyFont="1" applyFill="1" applyBorder="1" applyAlignment="1" applyProtection="1">
      <alignment horizontal="center" vertical="center"/>
    </xf>
    <xf numFmtId="0" fontId="30" fillId="0" borderId="6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26" fillId="0" borderId="8" xfId="0" applyNumberFormat="1" applyFont="1" applyFill="1" applyBorder="1" applyAlignment="1" applyProtection="1">
      <alignment horizontal="center" vertical="center" textRotation="90"/>
    </xf>
    <xf numFmtId="0" fontId="30" fillId="0" borderId="13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26" fillId="0" borderId="8" xfId="0" applyNumberFormat="1" applyFont="1" applyFill="1" applyBorder="1" applyAlignment="1" applyProtection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19" xfId="0" applyNumberFormat="1" applyFont="1" applyFill="1" applyBorder="1" applyAlignment="1" applyProtection="1">
      <alignment horizontal="center" vertical="center" wrapText="1"/>
    </xf>
    <xf numFmtId="0" fontId="36" fillId="0" borderId="13" xfId="0" applyNumberFormat="1" applyFont="1" applyFill="1" applyBorder="1" applyAlignment="1" applyProtection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/>
    </xf>
    <xf numFmtId="0" fontId="59" fillId="0" borderId="13" xfId="0" applyNumberFormat="1" applyFont="1" applyFill="1" applyBorder="1" applyAlignment="1" applyProtection="1">
      <alignment horizontal="center" vertical="center"/>
    </xf>
    <xf numFmtId="0" fontId="59" fillId="0" borderId="2" xfId="0" applyNumberFormat="1" applyFont="1" applyFill="1" applyBorder="1" applyAlignment="1" applyProtection="1">
      <alignment horizontal="center" vertical="center"/>
    </xf>
    <xf numFmtId="0" fontId="52" fillId="0" borderId="13" xfId="0" applyNumberFormat="1" applyFont="1" applyFill="1" applyBorder="1" applyAlignment="1" applyProtection="1">
      <alignment horizontal="center" vertical="center"/>
    </xf>
    <xf numFmtId="0" fontId="52" fillId="0" borderId="2" xfId="0" applyNumberFormat="1" applyFont="1" applyFill="1" applyBorder="1" applyAlignment="1" applyProtection="1">
      <alignment horizontal="center" vertical="center"/>
    </xf>
    <xf numFmtId="0" fontId="66" fillId="5" borderId="13" xfId="0" applyNumberFormat="1" applyFont="1" applyFill="1" applyBorder="1" applyAlignment="1" applyProtection="1">
      <alignment horizontal="center" vertical="center"/>
    </xf>
    <xf numFmtId="0" fontId="66" fillId="5" borderId="2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horizontal="center" vertical="top"/>
    </xf>
    <xf numFmtId="0" fontId="29" fillId="0" borderId="13" xfId="1" applyNumberFormat="1" applyFont="1" applyFill="1" applyBorder="1" applyAlignment="1" applyProtection="1">
      <alignment horizontal="center" vertical="center"/>
    </xf>
    <xf numFmtId="0" fontId="29" fillId="0" borderId="2" xfId="1" applyNumberFormat="1" applyFont="1" applyFill="1" applyBorder="1" applyAlignment="1" applyProtection="1">
      <alignment horizontal="center" vertical="center"/>
    </xf>
    <xf numFmtId="0" fontId="39" fillId="0" borderId="13" xfId="0" applyNumberFormat="1" applyFont="1" applyFill="1" applyBorder="1" applyAlignment="1" applyProtection="1">
      <alignment horizontal="center" vertical="center"/>
    </xf>
    <xf numFmtId="0" fontId="39" fillId="0" borderId="2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8" fillId="0" borderId="13" xfId="0" applyNumberFormat="1" applyFont="1" applyFill="1" applyBorder="1" applyAlignment="1" applyProtection="1">
      <alignment horizontal="center" vertical="center"/>
    </xf>
    <xf numFmtId="0" fontId="38" fillId="0" borderId="2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6" fillId="0" borderId="16" xfId="0" applyNumberFormat="1" applyFont="1" applyFill="1" applyBorder="1" applyAlignment="1" applyProtection="1">
      <alignment horizontal="center" vertical="center" wrapText="1"/>
    </xf>
    <xf numFmtId="0" fontId="26" fillId="0" borderId="31" xfId="0" applyNumberFormat="1" applyFont="1" applyFill="1" applyBorder="1" applyAlignment="1" applyProtection="1">
      <alignment horizontal="center" vertical="center" wrapText="1"/>
    </xf>
    <xf numFmtId="0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Alignment="1" applyProtection="1">
      <alignment horizontal="center" vertical="center" wrapText="1"/>
    </xf>
    <xf numFmtId="0" fontId="26" fillId="0" borderId="14" xfId="0" applyNumberFormat="1" applyFont="1" applyFill="1" applyBorder="1" applyAlignment="1" applyProtection="1">
      <alignment horizontal="center" vertical="center" wrapText="1"/>
    </xf>
    <xf numFmtId="0" fontId="26" fillId="0" borderId="11" xfId="0" applyNumberFormat="1" applyFont="1" applyFill="1" applyBorder="1" applyAlignment="1" applyProtection="1">
      <alignment horizontal="center" vertical="center" wrapText="1"/>
    </xf>
    <xf numFmtId="0" fontId="26" fillId="0" borderId="16" xfId="0" applyNumberFormat="1" applyFont="1" applyFill="1" applyBorder="1" applyAlignment="1" applyProtection="1">
      <alignment horizontal="center" vertical="center" textRotation="90" wrapText="1"/>
    </xf>
    <xf numFmtId="0" fontId="26" fillId="0" borderId="6" xfId="0" applyNumberFormat="1" applyFont="1" applyFill="1" applyBorder="1" applyAlignment="1" applyProtection="1">
      <alignment horizontal="center" vertical="center" textRotation="90" wrapText="1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70" fillId="0" borderId="13" xfId="0" applyNumberFormat="1" applyFont="1" applyFill="1" applyBorder="1" applyAlignment="1" applyProtection="1">
      <alignment horizontal="center" vertical="center"/>
    </xf>
    <xf numFmtId="0" fontId="70" fillId="0" borderId="2" xfId="0" applyNumberFormat="1" applyFont="1" applyFill="1" applyBorder="1" applyAlignment="1" applyProtection="1">
      <alignment horizontal="center" vertical="center"/>
    </xf>
    <xf numFmtId="0" fontId="58" fillId="0" borderId="13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textRotation="90" wrapText="1"/>
    </xf>
    <xf numFmtId="0" fontId="24" fillId="0" borderId="36" xfId="0" applyFont="1" applyFill="1" applyBorder="1" applyAlignment="1">
      <alignment horizontal="center" vertical="center" textRotation="90" wrapText="1"/>
    </xf>
    <xf numFmtId="0" fontId="26" fillId="0" borderId="16" xfId="0" applyNumberFormat="1" applyFont="1" applyFill="1" applyBorder="1" applyAlignment="1" applyProtection="1">
      <alignment horizontal="center" vertical="top"/>
    </xf>
    <xf numFmtId="0" fontId="26" fillId="0" borderId="31" xfId="0" applyNumberFormat="1" applyFont="1" applyFill="1" applyBorder="1" applyAlignment="1" applyProtection="1">
      <alignment horizontal="center" vertical="top"/>
    </xf>
    <xf numFmtId="0" fontId="26" fillId="0" borderId="9" xfId="0" applyNumberFormat="1" applyFont="1" applyFill="1" applyBorder="1" applyAlignment="1" applyProtection="1">
      <alignment horizontal="center" vertical="top"/>
    </xf>
    <xf numFmtId="0" fontId="24" fillId="0" borderId="40" xfId="0" applyFont="1" applyFill="1" applyBorder="1" applyAlignment="1">
      <alignment horizontal="center" vertical="center" textRotation="90" wrapText="1"/>
    </xf>
    <xf numFmtId="0" fontId="26" fillId="0" borderId="52" xfId="0" applyNumberFormat="1" applyFont="1" applyFill="1" applyBorder="1" applyAlignment="1" applyProtection="1">
      <alignment horizontal="center" vertical="center" textRotation="90" wrapText="1"/>
    </xf>
    <xf numFmtId="0" fontId="26" fillId="0" borderId="53" xfId="0" applyNumberFormat="1" applyFont="1" applyFill="1" applyBorder="1" applyAlignment="1" applyProtection="1">
      <alignment horizontal="center" vertical="center" textRotation="90" wrapText="1"/>
    </xf>
    <xf numFmtId="0" fontId="26" fillId="0" borderId="52" xfId="0" applyNumberFormat="1" applyFont="1" applyFill="1" applyBorder="1" applyAlignment="1" applyProtection="1">
      <alignment horizontal="center" vertical="center" wrapText="1"/>
    </xf>
    <xf numFmtId="0" fontId="26" fillId="0" borderId="53" xfId="0" applyNumberFormat="1" applyFont="1" applyFill="1" applyBorder="1" applyAlignment="1" applyProtection="1">
      <alignment horizontal="center" vertical="center" wrapText="1"/>
    </xf>
    <xf numFmtId="0" fontId="24" fillId="0" borderId="34" xfId="0" applyFont="1" applyFill="1" applyBorder="1" applyAlignment="1">
      <alignment horizontal="center" vertical="center" textRotation="90" wrapText="1"/>
    </xf>
    <xf numFmtId="0" fontId="24" fillId="0" borderId="35" xfId="0" applyFont="1" applyFill="1" applyBorder="1" applyAlignment="1">
      <alignment horizontal="center" vertical="center" textRotation="90" wrapText="1"/>
    </xf>
    <xf numFmtId="0" fontId="24" fillId="0" borderId="37" xfId="0" applyFont="1" applyFill="1" applyBorder="1" applyAlignment="1">
      <alignment horizontal="center" vertical="center" textRotation="90" wrapText="1"/>
    </xf>
    <xf numFmtId="0" fontId="24" fillId="0" borderId="38" xfId="0" applyFont="1" applyFill="1" applyBorder="1" applyAlignment="1">
      <alignment horizontal="center" vertical="center" textRotation="90" wrapText="1"/>
    </xf>
    <xf numFmtId="0" fontId="26" fillId="0" borderId="40" xfId="0" applyFont="1" applyFill="1" applyBorder="1" applyAlignment="1">
      <alignment horizontal="center" vertical="center" textRotation="90" wrapText="1"/>
    </xf>
    <xf numFmtId="0" fontId="26" fillId="0" borderId="36" xfId="0" applyFont="1" applyFill="1" applyBorder="1" applyAlignment="1">
      <alignment horizontal="center" vertical="center" textRotation="90" wrapText="1"/>
    </xf>
    <xf numFmtId="0" fontId="26" fillId="0" borderId="28" xfId="0" applyFont="1" applyFill="1" applyBorder="1" applyAlignment="1">
      <alignment horizontal="center" vertical="center" textRotation="90" wrapText="1"/>
    </xf>
    <xf numFmtId="0" fontId="26" fillId="0" borderId="25" xfId="0" applyFont="1" applyFill="1" applyBorder="1" applyAlignment="1">
      <alignment horizontal="center" vertical="center" textRotation="90" wrapText="1"/>
    </xf>
    <xf numFmtId="0" fontId="26" fillId="0" borderId="36" xfId="0" applyFont="1" applyFill="1" applyBorder="1" applyAlignment="1">
      <alignment horizontal="center" vertical="center" textRotation="90"/>
    </xf>
    <xf numFmtId="0" fontId="30" fillId="0" borderId="13" xfId="0" applyNumberFormat="1" applyFont="1" applyFill="1" applyBorder="1" applyAlignment="1" applyProtection="1">
      <alignment horizontal="center" vertical="center"/>
    </xf>
    <xf numFmtId="0" fontId="30" fillId="0" borderId="19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24" fillId="0" borderId="39" xfId="0" applyFont="1" applyFill="1" applyBorder="1" applyAlignment="1">
      <alignment vertical="center" textRotation="90" wrapText="1"/>
    </xf>
    <xf numFmtId="0" fontId="26" fillId="0" borderId="27" xfId="0" applyFont="1" applyFill="1" applyBorder="1" applyAlignment="1">
      <alignment vertical="center" textRotation="90" wrapText="1"/>
    </xf>
    <xf numFmtId="0" fontId="26" fillId="0" borderId="33" xfId="0" applyNumberFormat="1" applyFont="1" applyFill="1" applyBorder="1" applyAlignment="1" applyProtection="1">
      <alignment horizontal="center" vertical="center" textRotation="90" wrapText="1"/>
    </xf>
    <xf numFmtId="0" fontId="26" fillId="0" borderId="36" xfId="0" applyNumberFormat="1" applyFont="1" applyFill="1" applyBorder="1" applyAlignment="1" applyProtection="1">
      <alignment horizontal="center" vertical="center" textRotation="90" wrapText="1"/>
    </xf>
    <xf numFmtId="0" fontId="26" fillId="0" borderId="30" xfId="0" applyNumberFormat="1" applyFont="1" applyFill="1" applyBorder="1" applyAlignment="1" applyProtection="1">
      <alignment horizontal="center" vertical="center" textRotation="90" wrapText="1"/>
    </xf>
    <xf numFmtId="0" fontId="26" fillId="0" borderId="25" xfId="0" applyNumberFormat="1" applyFont="1" applyFill="1" applyBorder="1" applyAlignment="1" applyProtection="1">
      <alignment horizontal="center" vertical="center" textRotation="90" wrapText="1"/>
    </xf>
    <xf numFmtId="0" fontId="24" fillId="0" borderId="32" xfId="0" applyFont="1" applyFill="1" applyBorder="1" applyAlignment="1">
      <alignment horizontal="center" vertical="center" textRotation="90" wrapText="1"/>
    </xf>
    <xf numFmtId="2" fontId="26" fillId="0" borderId="15" xfId="0" applyNumberFormat="1" applyFont="1" applyFill="1" applyBorder="1" applyAlignment="1" applyProtection="1">
      <alignment horizontal="center" vertical="center" textRotation="90" wrapText="1"/>
    </xf>
    <xf numFmtId="2" fontId="26" fillId="0" borderId="8" xfId="0" applyNumberFormat="1" applyFont="1" applyFill="1" applyBorder="1" applyAlignment="1" applyProtection="1">
      <alignment horizontal="center" vertical="center" textRotation="90" wrapText="1"/>
    </xf>
    <xf numFmtId="2" fontId="26" fillId="0" borderId="12" xfId="0" applyNumberFormat="1" applyFont="1" applyFill="1" applyBorder="1" applyAlignment="1" applyProtection="1">
      <alignment horizontal="center" vertical="center" textRotation="90" wrapText="1"/>
    </xf>
    <xf numFmtId="0" fontId="26" fillId="0" borderId="17" xfId="0" applyNumberFormat="1" applyFont="1" applyFill="1" applyBorder="1" applyAlignment="1" applyProtection="1">
      <alignment horizontal="center" vertical="top" wrapText="1"/>
    </xf>
    <xf numFmtId="0" fontId="26" fillId="0" borderId="14" xfId="0" applyNumberFormat="1" applyFont="1" applyFill="1" applyBorder="1" applyAlignment="1" applyProtection="1">
      <alignment horizontal="center" vertical="top" wrapText="1"/>
    </xf>
    <xf numFmtId="0" fontId="26" fillId="0" borderId="11" xfId="0" applyNumberFormat="1" applyFont="1" applyFill="1" applyBorder="1" applyAlignment="1" applyProtection="1">
      <alignment horizontal="center" vertical="top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2" xfId="0" applyNumberFormat="1" applyFont="1" applyFill="1" applyBorder="1" applyAlignment="1" applyProtection="1">
      <alignment horizontal="center" vertical="center"/>
    </xf>
    <xf numFmtId="0" fontId="50" fillId="0" borderId="13" xfId="0" applyNumberFormat="1" applyFont="1" applyFill="1" applyBorder="1" applyAlignment="1" applyProtection="1">
      <alignment horizontal="center" vertical="center"/>
    </xf>
    <xf numFmtId="0" fontId="50" fillId="0" borderId="2" xfId="0" applyNumberFormat="1" applyFont="1" applyFill="1" applyBorder="1" applyAlignment="1" applyProtection="1">
      <alignment horizontal="center" vertical="center"/>
    </xf>
    <xf numFmtId="0" fontId="49" fillId="0" borderId="13" xfId="0" applyNumberFormat="1" applyFont="1" applyFill="1" applyBorder="1" applyAlignment="1" applyProtection="1">
      <alignment horizontal="center" vertical="center"/>
    </xf>
    <xf numFmtId="0" fontId="49" fillId="0" borderId="2" xfId="0" applyNumberFormat="1" applyFont="1" applyFill="1" applyBorder="1" applyAlignment="1" applyProtection="1">
      <alignment horizontal="center" vertical="center"/>
    </xf>
    <xf numFmtId="0" fontId="36" fillId="0" borderId="13" xfId="0" applyNumberFormat="1" applyFont="1" applyFill="1" applyBorder="1" applyAlignment="1" applyProtection="1">
      <alignment horizontal="center" vertical="center" wrapText="1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9" fillId="0" borderId="13" xfId="0" applyNumberFormat="1" applyFont="1" applyFill="1" applyBorder="1" applyAlignment="1" applyProtection="1">
      <alignment horizontal="center" vertical="center" wrapText="1"/>
    </xf>
    <xf numFmtId="0" fontId="39" fillId="0" borderId="2" xfId="0" applyNumberFormat="1" applyFont="1" applyFill="1" applyBorder="1" applyAlignment="1" applyProtection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38" fillId="0" borderId="13" xfId="0" applyNumberFormat="1" applyFont="1" applyFill="1" applyBorder="1" applyAlignment="1" applyProtection="1">
      <alignment horizontal="center" vertical="center" wrapText="1"/>
    </xf>
    <xf numFmtId="0" fontId="38" fillId="0" borderId="2" xfId="0" applyNumberFormat="1" applyFont="1" applyFill="1" applyBorder="1" applyAlignment="1" applyProtection="1">
      <alignment horizontal="center" vertical="center" wrapText="1"/>
    </xf>
    <xf numFmtId="1" fontId="68" fillId="3" borderId="49" xfId="0" applyNumberFormat="1" applyFont="1" applyFill="1" applyBorder="1" applyAlignment="1">
      <alignment horizontal="center" vertical="top" wrapText="1"/>
    </xf>
    <xf numFmtId="1" fontId="68" fillId="3" borderId="50" xfId="0" applyNumberFormat="1" applyFont="1" applyFill="1" applyBorder="1" applyAlignment="1">
      <alignment horizontal="center" vertical="top" wrapText="1"/>
    </xf>
    <xf numFmtId="0" fontId="66" fillId="0" borderId="1" xfId="0" applyNumberFormat="1" applyFont="1" applyFill="1" applyBorder="1" applyAlignment="1" applyProtection="1">
      <alignment horizontal="center" vertical="top"/>
    </xf>
    <xf numFmtId="0" fontId="49" fillId="5" borderId="13" xfId="0" applyNumberFormat="1" applyFont="1" applyFill="1" applyBorder="1" applyAlignment="1" applyProtection="1">
      <alignment horizontal="center" vertical="center"/>
    </xf>
    <xf numFmtId="0" fontId="49" fillId="5" borderId="2" xfId="0" applyNumberFormat="1" applyFont="1" applyFill="1" applyBorder="1" applyAlignment="1" applyProtection="1">
      <alignment horizontal="center" vertical="center"/>
    </xf>
    <xf numFmtId="1" fontId="68" fillId="0" borderId="47" xfId="0" applyNumberFormat="1" applyFont="1" applyFill="1" applyBorder="1" applyAlignment="1">
      <alignment horizontal="center" vertical="center" wrapText="1"/>
    </xf>
    <xf numFmtId="1" fontId="68" fillId="0" borderId="48" xfId="0" applyNumberFormat="1" applyFont="1" applyFill="1" applyBorder="1" applyAlignment="1">
      <alignment horizontal="center" vertical="center" wrapText="1"/>
    </xf>
    <xf numFmtId="1" fontId="76" fillId="0" borderId="45" xfId="0" applyNumberFormat="1" applyFont="1" applyFill="1" applyBorder="1" applyAlignment="1">
      <alignment horizontal="center" vertical="center" wrapText="1"/>
    </xf>
    <xf numFmtId="1" fontId="76" fillId="0" borderId="46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textRotation="90" wrapText="1"/>
    </xf>
    <xf numFmtId="0" fontId="24" fillId="0" borderId="8" xfId="0" applyFont="1" applyFill="1" applyBorder="1" applyAlignment="1">
      <alignment horizontal="center" vertical="center" textRotation="90" wrapText="1"/>
    </xf>
    <xf numFmtId="0" fontId="24" fillId="0" borderId="12" xfId="0" applyFont="1" applyFill="1" applyBorder="1" applyAlignment="1">
      <alignment horizontal="center" vertical="center" textRotation="90" wrapText="1"/>
    </xf>
    <xf numFmtId="0" fontId="24" fillId="0" borderId="26" xfId="0" applyFont="1" applyFill="1" applyBorder="1" applyAlignment="1">
      <alignment horizontal="center" vertical="center" textRotation="90" wrapText="1"/>
    </xf>
    <xf numFmtId="0" fontId="24" fillId="0" borderId="27" xfId="0" applyFont="1" applyFill="1" applyBorder="1" applyAlignment="1">
      <alignment horizontal="center" vertical="center" textRotation="90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textRotation="90" wrapText="1"/>
    </xf>
    <xf numFmtId="0" fontId="24" fillId="0" borderId="0" xfId="0" applyFont="1" applyFill="1" applyBorder="1" applyAlignment="1">
      <alignment horizontal="center" vertical="center" textRotation="90" wrapText="1"/>
    </xf>
    <xf numFmtId="0" fontId="24" fillId="0" borderId="14" xfId="0" applyFont="1" applyFill="1" applyBorder="1" applyAlignment="1">
      <alignment horizontal="center" vertical="center" textRotation="90" wrapText="1"/>
    </xf>
    <xf numFmtId="0" fontId="24" fillId="0" borderId="28" xfId="0" applyFont="1" applyFill="1" applyBorder="1" applyAlignment="1">
      <alignment horizontal="center" vertical="center" textRotation="90" wrapText="1"/>
    </xf>
    <xf numFmtId="0" fontId="24" fillId="0" borderId="25" xfId="0" applyFont="1" applyFill="1" applyBorder="1" applyAlignment="1">
      <alignment horizontal="center" vertical="center" textRotation="90" wrapText="1"/>
    </xf>
    <xf numFmtId="1" fontId="41" fillId="0" borderId="13" xfId="0" applyNumberFormat="1" applyFont="1" applyFill="1" applyBorder="1" applyAlignment="1" applyProtection="1">
      <alignment horizontal="center" vertical="center"/>
    </xf>
    <xf numFmtId="1" fontId="41" fillId="0" borderId="2" xfId="0" applyNumberFormat="1" applyFont="1" applyFill="1" applyBorder="1" applyAlignment="1" applyProtection="1">
      <alignment horizontal="center" vertical="center"/>
    </xf>
    <xf numFmtId="1" fontId="66" fillId="0" borderId="13" xfId="0" applyNumberFormat="1" applyFont="1" applyFill="1" applyBorder="1" applyAlignment="1" applyProtection="1">
      <alignment horizontal="center" vertical="center"/>
    </xf>
    <xf numFmtId="1" fontId="66" fillId="0" borderId="2" xfId="0" applyNumberFormat="1" applyFont="1" applyFill="1" applyBorder="1" applyAlignment="1" applyProtection="1">
      <alignment horizontal="center" vertical="center"/>
    </xf>
    <xf numFmtId="1" fontId="36" fillId="0" borderId="13" xfId="0" applyNumberFormat="1" applyFont="1" applyFill="1" applyBorder="1" applyAlignment="1" applyProtection="1">
      <alignment horizontal="center" vertical="center"/>
    </xf>
    <xf numFmtId="1" fontId="36" fillId="0" borderId="2" xfId="0" applyNumberFormat="1" applyFont="1" applyFill="1" applyBorder="1" applyAlignment="1" applyProtection="1">
      <alignment horizontal="center" vertical="center"/>
    </xf>
    <xf numFmtId="1" fontId="52" fillId="0" borderId="16" xfId="0" applyNumberFormat="1" applyFont="1" applyFill="1" applyBorder="1" applyAlignment="1" applyProtection="1">
      <alignment horizontal="center" vertical="center"/>
    </xf>
    <xf numFmtId="1" fontId="52" fillId="0" borderId="9" xfId="0" applyNumberFormat="1" applyFont="1" applyFill="1" applyBorder="1" applyAlignment="1" applyProtection="1">
      <alignment horizontal="center" vertical="center"/>
    </xf>
    <xf numFmtId="1" fontId="29" fillId="0" borderId="13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 applyProtection="1">
      <alignment horizontal="center" vertical="center"/>
    </xf>
    <xf numFmtId="1" fontId="52" fillId="0" borderId="13" xfId="0" applyNumberFormat="1" applyFont="1" applyFill="1" applyBorder="1" applyAlignment="1" applyProtection="1">
      <alignment horizontal="center" vertical="center"/>
    </xf>
    <xf numFmtId="1" fontId="52" fillId="0" borderId="2" xfId="0" applyNumberFormat="1" applyFont="1" applyFill="1" applyBorder="1" applyAlignment="1" applyProtection="1">
      <alignment horizontal="center" vertical="center"/>
    </xf>
    <xf numFmtId="1" fontId="38" fillId="0" borderId="13" xfId="0" applyNumberFormat="1" applyFont="1" applyFill="1" applyBorder="1" applyAlignment="1" applyProtection="1">
      <alignment horizontal="center" vertical="center"/>
    </xf>
    <xf numFmtId="1" fontId="38" fillId="0" borderId="2" xfId="0" applyNumberFormat="1" applyFont="1" applyFill="1" applyBorder="1" applyAlignment="1" applyProtection="1">
      <alignment horizontal="center" vertical="center"/>
    </xf>
    <xf numFmtId="1" fontId="39" fillId="0" borderId="13" xfId="0" applyNumberFormat="1" applyFont="1" applyFill="1" applyBorder="1" applyAlignment="1" applyProtection="1">
      <alignment horizontal="center" vertical="center"/>
    </xf>
    <xf numFmtId="1" fontId="39" fillId="0" borderId="2" xfId="0" applyNumberFormat="1" applyFont="1" applyFill="1" applyBorder="1" applyAlignment="1" applyProtection="1">
      <alignment horizontal="center" vertical="center"/>
    </xf>
    <xf numFmtId="1" fontId="58" fillId="0" borderId="13" xfId="0" applyNumberFormat="1" applyFont="1" applyFill="1" applyBorder="1" applyAlignment="1">
      <alignment horizontal="center" vertical="center" wrapText="1"/>
    </xf>
    <xf numFmtId="1" fontId="58" fillId="0" borderId="2" xfId="0" applyNumberFormat="1" applyFont="1" applyFill="1" applyBorder="1" applyAlignment="1">
      <alignment horizontal="center" vertical="center" wrapText="1"/>
    </xf>
    <xf numFmtId="1" fontId="66" fillId="0" borderId="13" xfId="3" applyNumberFormat="1" applyFont="1" applyFill="1" applyBorder="1" applyAlignment="1" applyProtection="1">
      <alignment horizontal="center" vertical="center"/>
    </xf>
    <xf numFmtId="1" fontId="66" fillId="0" borderId="2" xfId="3" applyNumberFormat="1" applyFont="1" applyFill="1" applyBorder="1" applyAlignment="1" applyProtection="1">
      <alignment horizontal="center" vertical="center"/>
    </xf>
    <xf numFmtId="1" fontId="29" fillId="0" borderId="13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  <xf numFmtId="1" fontId="66" fillId="5" borderId="13" xfId="0" applyNumberFormat="1" applyFont="1" applyFill="1" applyBorder="1" applyAlignment="1" applyProtection="1">
      <alignment horizontal="center" vertical="center"/>
    </xf>
    <xf numFmtId="1" fontId="66" fillId="5" borderId="2" xfId="0" applyNumberFormat="1" applyFont="1" applyFill="1" applyBorder="1" applyAlignment="1" applyProtection="1">
      <alignment horizontal="center" vertical="center"/>
    </xf>
    <xf numFmtId="1" fontId="66" fillId="0" borderId="1" xfId="0" applyNumberFormat="1" applyFont="1" applyFill="1" applyBorder="1" applyAlignment="1" applyProtection="1">
      <alignment horizontal="center" vertical="center"/>
    </xf>
    <xf numFmtId="0" fontId="66" fillId="0" borderId="1" xfId="0" applyNumberFormat="1" applyFont="1" applyFill="1" applyBorder="1" applyAlignment="1" applyProtection="1">
      <alignment horizontal="center" vertical="center"/>
    </xf>
    <xf numFmtId="1" fontId="42" fillId="0" borderId="17" xfId="0" applyNumberFormat="1" applyFont="1" applyFill="1" applyBorder="1" applyAlignment="1" applyProtection="1">
      <alignment horizontal="center" vertical="top"/>
    </xf>
    <xf numFmtId="1" fontId="42" fillId="0" borderId="11" xfId="0" applyNumberFormat="1" applyFont="1" applyFill="1" applyBorder="1" applyAlignment="1" applyProtection="1">
      <alignment horizontal="center" vertical="top"/>
    </xf>
    <xf numFmtId="0" fontId="39" fillId="0" borderId="41" xfId="0" applyFont="1" applyFill="1" applyBorder="1" applyAlignment="1">
      <alignment horizontal="center" vertical="center" textRotation="90" wrapText="1"/>
    </xf>
    <xf numFmtId="0" fontId="39" fillId="0" borderId="42" xfId="0" applyFont="1" applyFill="1" applyBorder="1" applyAlignment="1">
      <alignment horizontal="center" vertical="center" textRotation="90" wrapText="1"/>
    </xf>
    <xf numFmtId="0" fontId="39" fillId="0" borderId="32" xfId="0" applyFont="1" applyFill="1" applyBorder="1" applyAlignment="1">
      <alignment horizontal="center" vertical="center" textRotation="90" wrapText="1"/>
    </xf>
    <xf numFmtId="0" fontId="29" fillId="0" borderId="16" xfId="0" applyNumberFormat="1" applyFont="1" applyFill="1" applyBorder="1" applyAlignment="1" applyProtection="1">
      <alignment horizontal="center" vertical="center" textRotation="90" wrapText="1"/>
    </xf>
    <xf numFmtId="0" fontId="29" fillId="0" borderId="9" xfId="0" applyNumberFormat="1" applyFont="1" applyFill="1" applyBorder="1" applyAlignment="1" applyProtection="1">
      <alignment horizontal="center" vertical="center" textRotation="90" wrapText="1"/>
    </xf>
    <xf numFmtId="0" fontId="29" fillId="0" borderId="17" xfId="0" applyNumberFormat="1" applyFont="1" applyFill="1" applyBorder="1" applyAlignment="1" applyProtection="1">
      <alignment horizontal="center" vertical="center" textRotation="90" wrapText="1"/>
    </xf>
    <xf numFmtId="0" fontId="29" fillId="0" borderId="11" xfId="0" applyNumberFormat="1" applyFont="1" applyFill="1" applyBorder="1" applyAlignment="1" applyProtection="1">
      <alignment horizontal="center" vertical="center" textRotation="90" wrapText="1"/>
    </xf>
    <xf numFmtId="1" fontId="42" fillId="0" borderId="13" xfId="0" applyNumberFormat="1" applyFont="1" applyFill="1" applyBorder="1" applyAlignment="1" applyProtection="1">
      <alignment horizontal="center" vertical="top"/>
    </xf>
    <xf numFmtId="1" fontId="42" fillId="0" borderId="2" xfId="0" applyNumberFormat="1" applyFont="1" applyFill="1" applyBorder="1" applyAlignment="1" applyProtection="1">
      <alignment horizontal="center" vertical="top"/>
    </xf>
    <xf numFmtId="1" fontId="70" fillId="0" borderId="13" xfId="0" applyNumberFormat="1" applyFont="1" applyFill="1" applyBorder="1" applyAlignment="1" applyProtection="1">
      <alignment horizontal="center" vertical="center"/>
    </xf>
    <xf numFmtId="1" fontId="70" fillId="0" borderId="2" xfId="0" applyNumberFormat="1" applyFont="1" applyFill="1" applyBorder="1" applyAlignment="1" applyProtection="1">
      <alignment horizontal="center" vertical="center"/>
    </xf>
    <xf numFmtId="0" fontId="29" fillId="0" borderId="6" xfId="0" applyNumberFormat="1" applyFont="1" applyFill="1" applyBorder="1" applyAlignment="1" applyProtection="1">
      <alignment horizontal="center" vertical="center" textRotation="1" wrapText="1"/>
    </xf>
    <xf numFmtId="0" fontId="29" fillId="0" borderId="0" xfId="0" applyNumberFormat="1" applyFont="1" applyFill="1" applyBorder="1" applyAlignment="1" applyProtection="1">
      <alignment horizontal="center" vertical="center" textRotation="1" wrapText="1"/>
    </xf>
    <xf numFmtId="0" fontId="29" fillId="0" borderId="10" xfId="0" applyNumberFormat="1" applyFont="1" applyFill="1" applyBorder="1" applyAlignment="1" applyProtection="1">
      <alignment horizontal="center" vertical="center" textRotation="1" wrapText="1"/>
    </xf>
    <xf numFmtId="0" fontId="29" fillId="0" borderId="17" xfId="0" applyNumberFormat="1" applyFont="1" applyFill="1" applyBorder="1" applyAlignment="1" applyProtection="1">
      <alignment horizontal="center" vertical="center" textRotation="1" wrapText="1"/>
    </xf>
    <xf numFmtId="0" fontId="29" fillId="0" borderId="14" xfId="0" applyNumberFormat="1" applyFont="1" applyFill="1" applyBorder="1" applyAlignment="1" applyProtection="1">
      <alignment horizontal="center" vertical="center" textRotation="1" wrapText="1"/>
    </xf>
    <xf numFmtId="0" fontId="29" fillId="0" borderId="11" xfId="0" applyNumberFormat="1" applyFont="1" applyFill="1" applyBorder="1" applyAlignment="1" applyProtection="1">
      <alignment horizontal="center" vertical="center" textRotation="1" wrapText="1"/>
    </xf>
    <xf numFmtId="0" fontId="29" fillId="0" borderId="8" xfId="0" applyNumberFormat="1" applyFont="1" applyFill="1" applyBorder="1" applyAlignment="1" applyProtection="1">
      <alignment horizontal="center" vertical="center" textRotation="90" wrapText="1"/>
    </xf>
    <xf numFmtId="0" fontId="29" fillId="0" borderId="16" xfId="0" applyNumberFormat="1" applyFont="1" applyFill="1" applyBorder="1" applyAlignment="1" applyProtection="1">
      <alignment horizontal="center" vertical="top"/>
    </xf>
    <xf numFmtId="0" fontId="29" fillId="0" borderId="31" xfId="0" applyNumberFormat="1" applyFont="1" applyFill="1" applyBorder="1" applyAlignment="1" applyProtection="1">
      <alignment horizontal="center" vertical="top"/>
    </xf>
    <xf numFmtId="0" fontId="29" fillId="0" borderId="9" xfId="0" applyNumberFormat="1" applyFont="1" applyFill="1" applyBorder="1" applyAlignment="1" applyProtection="1">
      <alignment horizontal="center" vertical="top"/>
    </xf>
    <xf numFmtId="0" fontId="29" fillId="0" borderId="17" xfId="0" applyNumberFormat="1" applyFont="1" applyFill="1" applyBorder="1" applyAlignment="1" applyProtection="1">
      <alignment horizontal="center" vertical="top"/>
    </xf>
    <xf numFmtId="0" fontId="29" fillId="0" borderId="14" xfId="0" applyNumberFormat="1" applyFont="1" applyFill="1" applyBorder="1" applyAlignment="1" applyProtection="1">
      <alignment horizontal="center" vertical="top"/>
    </xf>
    <xf numFmtId="0" fontId="29" fillId="0" borderId="11" xfId="0" applyNumberFormat="1" applyFont="1" applyFill="1" applyBorder="1" applyAlignment="1" applyProtection="1">
      <alignment horizontal="center" vertical="top"/>
    </xf>
    <xf numFmtId="0" fontId="29" fillId="0" borderId="6" xfId="0" applyNumberFormat="1" applyFont="1" applyFill="1" applyBorder="1" applyAlignment="1" applyProtection="1">
      <alignment horizontal="center" vertical="center" textRotation="90" wrapText="1"/>
    </xf>
    <xf numFmtId="0" fontId="29" fillId="0" borderId="10" xfId="0" applyNumberFormat="1" applyFont="1" applyFill="1" applyBorder="1" applyAlignment="1" applyProtection="1">
      <alignment horizontal="center" vertical="center" textRotation="90" wrapText="1"/>
    </xf>
    <xf numFmtId="0" fontId="5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49" fillId="5" borderId="1" xfId="0" applyNumberFormat="1" applyFont="1" applyFill="1" applyBorder="1" applyAlignment="1" applyProtection="1">
      <alignment horizontal="center" vertical="top"/>
    </xf>
    <xf numFmtId="0" fontId="29" fillId="0" borderId="12" xfId="0" applyNumberFormat="1" applyFont="1" applyFill="1" applyBorder="1" applyAlignment="1" applyProtection="1">
      <alignment horizontal="center" vertical="top"/>
    </xf>
  </cellXfs>
  <cellStyles count="4">
    <cellStyle name="Normal" xfId="0" builtinId="0"/>
    <cellStyle name="Normal 2" xfId="3"/>
    <cellStyle name="Normal_Sheet6" xfId="1"/>
    <cellStyle name="Percent" xfId="2" builtinId="5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Raport%20centralizator%202017%20Le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ser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1-1)Localul bibliotecii</v>
          </cell>
        </row>
        <row r="2">
          <cell r="A2" t="str">
            <v>1-2)Localul bibliotecii este special ?</v>
          </cell>
        </row>
        <row r="3">
          <cell r="A3" t="str">
            <v>1-3)Localul bibliotecii este reamenajat?</v>
          </cell>
        </row>
        <row r="4">
          <cell r="A4" t="str">
            <v>1-4)Localul bibliotecii este propriu?</v>
          </cell>
        </row>
        <row r="5">
          <cell r="A5" t="str">
            <v>1-5)Localul bibliotecii este arendat?</v>
          </cell>
        </row>
        <row r="6">
          <cell r="A6" t="str">
            <v>1-6)Starea fizică  a localului  bibliotecii</v>
          </cell>
        </row>
        <row r="7">
          <cell r="A7" t="str">
            <v>1-7)Necesită  reparaţii   capitale (1)</v>
          </cell>
        </row>
        <row r="8">
          <cell r="A8" t="str">
            <v>1-8)Avariată (2)</v>
          </cell>
        </row>
        <row r="9">
          <cell r="A9" t="str">
            <v>1-9)Suprafaţa totală a localului bibliotecii (m. p.) [Se introduce un număr întreg]</v>
          </cell>
        </row>
        <row r="10">
          <cell r="A10" t="str">
            <v>1-10)Timp mediu de funcționare pe săptămână</v>
          </cell>
        </row>
        <row r="11">
          <cell r="A11" t="str">
            <v>1-11)Numărul de locuitori/ membri ai comunității servite</v>
          </cell>
        </row>
        <row r="12">
          <cell r="A12" t="str">
            <v>2-1)Cărţi numărul de unităţi materiale (u.m.) [Nr. rînd. 20]</v>
          </cell>
        </row>
        <row r="13">
          <cell r="A13" t="str">
            <v>2-2)Achiziţii în cursul anului</v>
          </cell>
        </row>
        <row r="14">
          <cell r="A14" t="str">
            <v>2-3)Eliminări</v>
          </cell>
        </row>
        <row r="15">
          <cell r="A15" t="str">
            <v>2-4)Existent la sfîrşitul anului</v>
          </cell>
        </row>
        <row r="16">
          <cell r="A16" t="str">
            <v>2-5)Cărţi,  numărul de titluri [Nr. rînd. 30]</v>
          </cell>
        </row>
        <row r="17">
          <cell r="A17" t="str">
            <v>2-6)Achiziţii în cursul anului</v>
          </cell>
        </row>
        <row r="18">
          <cell r="A18" t="str">
            <v>2-7)Eliminări</v>
          </cell>
        </row>
        <row r="19">
          <cell r="A19" t="str">
            <v>2-8)Existent la sfîrşitul anului</v>
          </cell>
        </row>
        <row r="20">
          <cell r="A20" t="str">
            <v>2-9)Publicaţii seriale (ziare, reviste, anuare, buletine ș.a.) [Nr. rînd. 40]</v>
          </cell>
        </row>
        <row r="21">
          <cell r="A21" t="str">
            <v>2-10)Achiziţii în cursul anului</v>
          </cell>
        </row>
        <row r="22">
          <cell r="A22" t="str">
            <v>2-11)Eliminări în cursul anului</v>
          </cell>
        </row>
        <row r="23">
          <cell r="A23" t="str">
            <v>2-12)Existent la sfîrşitul anului</v>
          </cell>
        </row>
        <row r="24">
          <cell r="A24" t="str">
            <v>2-13)numărul de titluri [Nr. rînd. 50]</v>
          </cell>
        </row>
        <row r="25">
          <cell r="A25" t="str">
            <v>2-14)Achiziţii în cursul anului</v>
          </cell>
        </row>
        <row r="26">
          <cell r="A26" t="str">
            <v>2-15)Eliminări</v>
          </cell>
        </row>
        <row r="27">
          <cell r="A27" t="str">
            <v>2-16)Existent la sfîrşitul anului</v>
          </cell>
        </row>
        <row r="28">
          <cell r="A28" t="str">
            <v>2-17)Documente de muzică tipărită [Nr. rînd. 60]</v>
          </cell>
        </row>
        <row r="29">
          <cell r="A29" t="str">
            <v>2-18)Achiziţii în cursul anului</v>
          </cell>
        </row>
        <row r="30">
          <cell r="A30" t="str">
            <v>2-19)Eliminări în cursul anului</v>
          </cell>
        </row>
        <row r="31">
          <cell r="A31" t="str">
            <v>2-20)Existent la sfîrşitul anului</v>
          </cell>
        </row>
        <row r="32">
          <cell r="A32" t="str">
            <v>2-21)Manuscrise [Nr. rînd. 70]</v>
          </cell>
        </row>
        <row r="33">
          <cell r="A33" t="str">
            <v>2-22)Achiziţii în cursul anului</v>
          </cell>
        </row>
        <row r="34">
          <cell r="A34" t="str">
            <v>2-23)Eliminări</v>
          </cell>
        </row>
        <row r="35">
          <cell r="A35" t="str">
            <v>2-24)Existent la sfîrşitul anului</v>
          </cell>
        </row>
        <row r="36">
          <cell r="A36" t="str">
            <v>2-25)Documente audiovizuale [Nr. rînd. 80]</v>
          </cell>
        </row>
        <row r="37">
          <cell r="A37" t="str">
            <v>2-26)Achiziţii în cursul anului</v>
          </cell>
        </row>
        <row r="38">
          <cell r="A38" t="str">
            <v>2-27)Eliminări</v>
          </cell>
        </row>
        <row r="39">
          <cell r="A39" t="str">
            <v>2-28)Existent la sfîrşitul anului</v>
          </cell>
        </row>
        <row r="40">
          <cell r="A40" t="str">
            <v>2-29)Documente electronice (CD-ROM, DVD)   [Nr. rînd. 90]</v>
          </cell>
        </row>
        <row r="41">
          <cell r="A41" t="str">
            <v>2-30)Achiziţii în cursul anului</v>
          </cell>
        </row>
        <row r="42">
          <cell r="A42" t="str">
            <v>2-31)Eliminări</v>
          </cell>
        </row>
        <row r="43">
          <cell r="A43" t="str">
            <v>2-32)Existent la sfîrşitul anului</v>
          </cell>
        </row>
        <row r="44">
          <cell r="A44" t="str">
            <v>2-33)Documente grafice [Nr. rînd. 100]</v>
          </cell>
        </row>
        <row r="45">
          <cell r="A45" t="str">
            <v>2-34)Achiziţii în cursul anului</v>
          </cell>
        </row>
        <row r="46">
          <cell r="A46" t="str">
            <v>2-35)Eliminări</v>
          </cell>
        </row>
        <row r="47">
          <cell r="A47" t="str">
            <v>2-36)Existent la sfîrşitul anului</v>
          </cell>
        </row>
        <row r="48">
          <cell r="A48" t="str">
            <v>2-37)Brevete [Nr. rînd. 110]</v>
          </cell>
        </row>
        <row r="49">
          <cell r="A49" t="str">
            <v>2-38)Achiziţii în cursul anului</v>
          </cell>
        </row>
        <row r="50">
          <cell r="A50" t="str">
            <v>2-39)Eliminări</v>
          </cell>
        </row>
        <row r="51">
          <cell r="A51" t="str">
            <v>2-40)Existent la sfîrşitul anului</v>
          </cell>
        </row>
        <row r="52">
          <cell r="A52" t="str">
            <v>2-41)Alte documente (documente normativ-tehnice, documente cartografice, documente tridimensio-nale, microformate, documente braille, jocuri ș.a.)  [Nr. rînd.  120]</v>
          </cell>
        </row>
        <row r="53">
          <cell r="A53" t="str">
            <v>2-42)Achiziţii în cursul anului</v>
          </cell>
        </row>
        <row r="54">
          <cell r="A54" t="str">
            <v>2-43)Eliminări</v>
          </cell>
        </row>
        <row r="55">
          <cell r="A55" t="str">
            <v>2-44)Existent la sfîrşitul anului</v>
          </cell>
        </row>
        <row r="56">
          <cell r="A56" t="str">
            <v>2-45)Total (unităţi materiale) (suma rînd. 20,40, 60 - 120) [Nr. rînd. 130]</v>
          </cell>
        </row>
        <row r="57">
          <cell r="A57" t="str">
            <v>2-46)Achiziţii în cursul anului</v>
          </cell>
        </row>
        <row r="58">
          <cell r="A58" t="str">
            <v>2-47)Eliminări</v>
          </cell>
        </row>
        <row r="59">
          <cell r="A59" t="str">
            <v>2-48)Existent la sfîrşitul anului</v>
          </cell>
        </row>
        <row r="60">
          <cell r="A60" t="str">
            <v>2-49)Din care în limba de stat total [Nr. rînd.  140]</v>
          </cell>
        </row>
        <row r="61">
          <cell r="A61" t="str">
            <v>2-50)Achiziţii în cursul anului</v>
          </cell>
        </row>
        <row r="62">
          <cell r="A62" t="str">
            <v>2-51)Eliminări</v>
          </cell>
        </row>
        <row r="63">
          <cell r="A63" t="str">
            <v>2-52)Existent la sfîrşitul anului</v>
          </cell>
        </row>
        <row r="64">
          <cell r="A64" t="str">
            <v>2-53)Inclusiv în grafie latină  [Nr. rînd. 150]</v>
          </cell>
        </row>
        <row r="65">
          <cell r="A65" t="str">
            <v>2-54)Achiziţii în cursul anului</v>
          </cell>
        </row>
        <row r="66">
          <cell r="A66" t="str">
            <v>2-55)Eliminări în cursul anului</v>
          </cell>
        </row>
        <row r="67">
          <cell r="A67" t="str">
            <v>2-56)Existent la sfîrşitul anului</v>
          </cell>
        </row>
        <row r="68">
          <cell r="A68" t="str">
            <v>3-1)Baze de date achiziționate de bibliotecă  (număr) [Nr. rînd. 160]</v>
          </cell>
        </row>
        <row r="69">
          <cell r="A69" t="str">
            <v>3-2)Achiziţii în cursul anului</v>
          </cell>
        </row>
        <row r="70">
          <cell r="A70" t="str">
            <v>3-3)Eliminări în cursul anului</v>
          </cell>
        </row>
        <row r="71">
          <cell r="A71" t="str">
            <v>3-4)Existent la sfîrşitul anului</v>
          </cell>
        </row>
        <row r="72">
          <cell r="A72" t="str">
            <v>3-5)Baze de date create de bibliotecă (număr) [Nr. rînd. 170]</v>
          </cell>
        </row>
        <row r="73">
          <cell r="A73" t="str">
            <v>3-6)Achiziţii în cursul anului</v>
          </cell>
        </row>
        <row r="74">
          <cell r="A74" t="str">
            <v>3-7)Eliminări în cursul anului</v>
          </cell>
        </row>
        <row r="75">
          <cell r="A75" t="str">
            <v>3-8)Existent la sfîrşitul anului</v>
          </cell>
        </row>
        <row r="76">
          <cell r="A76" t="str">
            <v>3-9)Documente digitale (titluri) și publicaţii electronice seriale (numere/ fascicule), create în formă digitală sau digitizate de bibliotecă  [Nr. rînd. 180]</v>
          </cell>
        </row>
        <row r="77">
          <cell r="A77" t="str">
            <v>3-10)Achiziţii în cursul anului</v>
          </cell>
        </row>
        <row r="78">
          <cell r="A78" t="str">
            <v>3-11)Eliminări în cursul anului</v>
          </cell>
        </row>
        <row r="79">
          <cell r="A79" t="str">
            <v>3-12)Existent la sfîrşitul anului</v>
          </cell>
        </row>
        <row r="80">
          <cell r="A80" t="str">
            <v>4-1)Numărul de titluri [coloana 1,2]</v>
          </cell>
        </row>
        <row r="81">
          <cell r="A81" t="str">
            <v>4-2)Total</v>
          </cell>
        </row>
        <row r="82">
          <cell r="A82" t="str">
            <v>4-3)Din care în limba de stat</v>
          </cell>
        </row>
        <row r="83">
          <cell r="A83" t="str">
            <v>4-4)Din care [coloana 3-4]</v>
          </cell>
        </row>
        <row r="84">
          <cell r="A84" t="str">
            <v>4-5)Numărul de titluri de reviste curente</v>
          </cell>
        </row>
        <row r="85">
          <cell r="A85" t="str">
            <v>4-6)Numărul de titluri de ziare curente</v>
          </cell>
        </row>
        <row r="86">
          <cell r="A86" t="str">
            <v>4-7)Total abonamente</v>
          </cell>
        </row>
        <row r="87">
          <cell r="A87" t="str">
            <v>5-1)Numărul  de utilizatori activi (au vizitat biblioteca în anul de referinţă) [Nr. rînd. 200]</v>
          </cell>
        </row>
        <row r="88">
          <cell r="A88" t="str">
            <v>5-2)Total</v>
          </cell>
        </row>
        <row r="89">
          <cell r="A89" t="str">
            <v>5-3)Din care copii pînă la 16 ani</v>
          </cell>
        </row>
        <row r="90">
          <cell r="A90" t="str">
            <v>5-4)din care /  Bărbați [Nr. rînd. 210]</v>
          </cell>
        </row>
        <row r="91">
          <cell r="A91" t="str">
            <v>5-5)Femei [Nr. rînd. 220]</v>
          </cell>
        </row>
        <row r="92">
          <cell r="A92" t="str">
            <v>5-6)din care / Copii până la 16 ani [Nr. rînd. 230]</v>
          </cell>
        </row>
        <row r="93">
          <cell r="A93" t="str">
            <v>5-7)Tineri (17-34 ani) [Nr. rînd. 240]</v>
          </cell>
        </row>
        <row r="94">
          <cell r="A94" t="str">
            <v>5-8)Adulți (35-64 ani) [Nr. rînd. 250]</v>
          </cell>
        </row>
        <row r="95">
          <cell r="A95" t="str">
            <v>5-9)Vârstnici (după 65 ani)  [Nr. rînd. 260]</v>
          </cell>
        </row>
        <row r="96">
          <cell r="A96" t="str">
            <v>5-10)Numărul de intrări [Nr. rînd. 290]</v>
          </cell>
        </row>
        <row r="97">
          <cell r="A97" t="str">
            <v>5-11)Numărul de intrări</v>
          </cell>
        </row>
        <row r="98">
          <cell r="A98" t="str">
            <v>5-12)Din care copii pînă la 16 ani</v>
          </cell>
        </row>
        <row r="99">
          <cell r="A99" t="str">
            <v>5-13)Numărul de vizitatori (pe website-ul / blogul bibliotecii)i [Nr. rînd. 270-280]</v>
          </cell>
        </row>
        <row r="100">
          <cell r="A100" t="str">
            <v>5-14)Numărul de vizitatori pe website-ul bibliotecii</v>
          </cell>
        </row>
        <row r="101">
          <cell r="A101" t="str">
            <v>5-15)Numărul de vizitatori pe blogul bibliotecii</v>
          </cell>
        </row>
        <row r="102">
          <cell r="A102" t="str">
            <v>5-16)Numărul de vizite virtuale (pe website-ul / blogul bibliotecii)i [Nr. rînd. 300-310]</v>
          </cell>
        </row>
        <row r="103">
          <cell r="A103" t="str">
            <v>5-17)Numărul de vizite virtuale pe website-ul bibliotecii</v>
          </cell>
        </row>
        <row r="104">
          <cell r="A104" t="str">
            <v>5-18)Numărul de vizite virtuale pe blogul bibliotecii</v>
          </cell>
        </row>
        <row r="105">
          <cell r="A105" t="str">
            <v>5-19)Numărul de împrumuturi [Nr. rînd. 320]</v>
          </cell>
        </row>
        <row r="106">
          <cell r="A106" t="str">
            <v>5-20)Numărul de împrumuturi</v>
          </cell>
        </row>
        <row r="107">
          <cell r="A107" t="str">
            <v>5-21)Din care copii pînă la 16 ani [din totalul de împrumuturi]</v>
          </cell>
        </row>
        <row r="108">
          <cell r="A108" t="str">
            <v>5-22)din care în limba de stat [Nr. rînd. 330]</v>
          </cell>
        </row>
        <row r="109">
          <cell r="A109" t="str">
            <v>5-23)Din care în limba de stat [din totalul de imprumuturi]</v>
          </cell>
        </row>
        <row r="110">
          <cell r="A110" t="str">
            <v>5-24)Din care copii până la 16 ani [în limba de stat]</v>
          </cell>
        </row>
        <row r="111">
          <cell r="A111" t="str">
            <v>5-25)Numărul de documente electronice furnizate printr-un mediu on-line (de ex., e-mail) 
[Nr. rînd. 340]</v>
          </cell>
        </row>
        <row r="112">
          <cell r="A112" t="str">
            <v>6-1)Numărul total de calculatoare [Nr.
rînd. 350-360]</v>
          </cell>
        </row>
        <row r="113">
          <cell r="A113" t="str">
            <v>6-2)Numărul total de stații de calculatoare</v>
          </cell>
        </row>
        <row r="114">
          <cell r="A114" t="str">
            <v>6-3)Din care conectate la Internet</v>
          </cell>
        </row>
        <row r="115">
          <cell r="A115" t="str">
            <v>6-4)Numărul de calculatoare pentru utilizatori [Nr. rînd. 370-380]</v>
          </cell>
        </row>
        <row r="116">
          <cell r="A116" t="str">
            <v>6-5)Numărul total de calculatoare pentru utilizatori</v>
          </cell>
        </row>
        <row r="117">
          <cell r="A117" t="str">
            <v>6-6)din care conectate la Internet</v>
          </cell>
        </row>
        <row r="118">
          <cell r="A118" t="str">
            <v>6-7)Numărul de utilizatori, care au accesat calculatoarele și Internetul din bibliotecă [Nr.rînd. 390-400]</v>
          </cell>
        </row>
        <row r="119">
          <cell r="A119" t="str">
            <v>6-8)Numărul de utilizatori, care au accesat calculatoarele din bibliotecă</v>
          </cell>
        </row>
        <row r="120">
          <cell r="A120" t="str">
            <v>6-9)Numărul de utilizatori, care au accesat Internetul din bibliotecă</v>
          </cell>
        </row>
        <row r="121">
          <cell r="A121" t="str">
            <v>6-10)Numărul de dispozitive electronice[Nr. rînd. 410-460]</v>
          </cell>
        </row>
        <row r="122">
          <cell r="A122" t="str">
            <v>6-11)Numărul de tablete PC</v>
          </cell>
        </row>
        <row r="123">
          <cell r="A123" t="str">
            <v>6-12)Numărul de imprimante disponibile pentru acces public</v>
          </cell>
        </row>
        <row r="124">
          <cell r="A124" t="str">
            <v>6-13)Numărul de scanere disponibile pentru acces public</v>
          </cell>
        </row>
        <row r="125">
          <cell r="A125" t="str">
            <v>6-14)Numărul de fotocopiatoare disponibile pentru acces public</v>
          </cell>
        </row>
        <row r="126">
          <cell r="A126" t="str">
            <v>6-15)Numărul de imprimante multifuncționale (printer/ scaner/ copiator) disponibile pentru acces public</v>
          </cell>
        </row>
        <row r="127">
          <cell r="A127" t="str">
            <v>6-16)Numărul dispozitivelor de citire a cărților electronice (eBook reader) disponibile pentru acces public</v>
          </cell>
        </row>
        <row r="128">
          <cell r="A128" t="str">
            <v>6-17)Numărul de locuri destinate utilizatorilor [Nr. de rând 470]</v>
          </cell>
        </row>
        <row r="129">
          <cell r="A129" t="str">
            <v>7-1)Numărul total de cereri primite de la alte biblioteci [Nr. rînd. 670]</v>
          </cell>
        </row>
        <row r="130">
          <cell r="A130" t="str">
            <v>7-2)Biblioteci din ţară</v>
          </cell>
        </row>
        <row r="131">
          <cell r="A131" t="str">
            <v>7-3)Biblioteci din alte ţări</v>
          </cell>
        </row>
        <row r="132">
          <cell r="A132" t="str">
            <v>7-4)Numărul de împrumuturi furnizate (unităţi materiale) [Nr. rînd. 680]</v>
          </cell>
        </row>
        <row r="133">
          <cell r="A133" t="str">
            <v>7-5)Biblioteci din ţară</v>
          </cell>
        </row>
        <row r="134">
          <cell r="A134" t="str">
            <v>7-6)Biblioteci din alte ţări</v>
          </cell>
        </row>
        <row r="135">
          <cell r="A135" t="str">
            <v>7-7)Numărul total de cereri adresate altor biblioteci[Nr. rînd. 690]</v>
          </cell>
        </row>
        <row r="136">
          <cell r="A136" t="str">
            <v>7-8)Biblioteci din ţară</v>
          </cell>
        </row>
        <row r="137">
          <cell r="A137" t="str">
            <v>7-9)Biblioteci din alte ţări</v>
          </cell>
        </row>
        <row r="138">
          <cell r="A138" t="str">
            <v>7-10)Numărul de împrumuturi primite (unităţi materiale) [Nr. rînd. 700]</v>
          </cell>
        </row>
        <row r="139">
          <cell r="A139" t="str">
            <v>7-11)Biblioteci din ţară</v>
          </cell>
        </row>
        <row r="140">
          <cell r="A140" t="str">
            <v>7-12)Biblioteci din alte ţări</v>
          </cell>
        </row>
        <row r="141">
          <cell r="A141" t="str">
            <v>8-1)Personal [Col 1, 2]</v>
          </cell>
        </row>
        <row r="142">
          <cell r="A142" t="str">
            <v>8-2)Personalul: total (numărul)</v>
          </cell>
        </row>
        <row r="143">
          <cell r="A143" t="str">
            <v>8-3)Personalul: în echivalent norme întregi</v>
          </cell>
        </row>
        <row r="144">
          <cell r="A144" t="str">
            <v>8-4)Din care personal profesional de bibliotecă şi personal specializat calificat (număr) [Col 3, 4,5]</v>
          </cell>
        </row>
        <row r="145">
          <cell r="A145" t="str">
            <v>8-5)Din numărul personalului: bibliotecari - total</v>
          </cell>
        </row>
        <row r="146">
          <cell r="A146" t="str">
            <v>8-6)Din numărul personalului: bibliotecari - în echivalent norme întregi</v>
          </cell>
        </row>
        <row r="147">
          <cell r="A147" t="str">
            <v>8-7)Informaticieni (ingineri-programatori, admi-nistratori de reţea)</v>
          </cell>
        </row>
        <row r="148">
          <cell r="A148" t="str">
            <v>8-8)Din care personal cu studii  superioare (număr) [Col 6, 7]</v>
          </cell>
        </row>
        <row r="149">
          <cell r="A149" t="str">
            <v>8-9)Din numărul personalului: cu studii superioare - total</v>
          </cell>
        </row>
        <row r="150">
          <cell r="A150" t="str">
            <v>8-10)Din numărul personalului: cu studii superioare, inclusiv personal profesional</v>
          </cell>
        </row>
        <row r="151">
          <cell r="A151" t="str">
            <v>8-11)cu studii profesional tehnice şi generale 
 [Col 8, 9]</v>
          </cell>
        </row>
        <row r="152">
          <cell r="A152" t="str">
            <v>8-12)Total  personal cu studii profesional tehnice şi generale</v>
          </cell>
        </row>
        <row r="153">
          <cell r="A153" t="str">
            <v>8-13)inclusiv personal 
profesional</v>
          </cell>
        </row>
        <row r="154">
          <cell r="A154" t="str">
            <v>8-14)Personal care deţine categorie de calificare 
[Col. 10, 11, 12, 13]</v>
          </cell>
        </row>
        <row r="155">
          <cell r="A155" t="str">
            <v>8-15)Total personal care deţine categorie de calificare</v>
          </cell>
        </row>
        <row r="156">
          <cell r="A156" t="str">
            <v>8-16)din care
categria  II</v>
          </cell>
        </row>
        <row r="157">
          <cell r="A157" t="str">
            <v>8-17)din care
categoria  I</v>
          </cell>
        </row>
        <row r="158">
          <cell r="A158" t="str">
            <v>8-18)din care
categoria superioară</v>
          </cell>
        </row>
        <row r="159">
          <cell r="A159" t="str">
            <v>9-1)Existenţa catalogului electronic cu acces on-line (da – 1; nu – 0) [Nr. rînd. 480]</v>
          </cell>
        </row>
        <row r="160">
          <cell r="A160" t="str">
            <v>9-2)Existenţa catalogului electronic cu acces local (da – 1; nu – 0) [Nr. rînd. 490]</v>
          </cell>
        </row>
        <row r="161">
          <cell r="A161" t="str">
            <v>9-3)Numărul de înregistrări în catalogul electronic[Nr. rînd. 500]</v>
          </cell>
        </row>
        <row r="162">
          <cell r="A162" t="str">
            <v>9-4)Existenţa website-ului bibliotecii (da – 1; nu – 0)
[Nr. rînd. 510]</v>
          </cell>
        </row>
        <row r="163">
          <cell r="A163" t="str">
            <v>9-5)Numărul de bloguri ale bibliotecii
[Nr. rînd. 520]</v>
          </cell>
        </row>
        <row r="164">
          <cell r="A164" t="str">
            <v>9-6)Numărul de activităţi (culturale, educaţionale, ştiinţifice ş.a.) [Nr. rînd. 530]</v>
          </cell>
        </row>
        <row r="165">
          <cell r="A165" t="str">
            <v>9-7)Numărul de activităţi (culturale, educaţionale, ştiinţifice ş.a.)</v>
          </cell>
        </row>
        <row r="166">
          <cell r="A166" t="str">
            <v>9-8)Din care
copii până la 16 ani</v>
          </cell>
        </row>
        <row r="167">
          <cell r="A167" t="str">
            <v>9-9)Total expoziţii din numărul de activităţi (culturale, educaţionale, ştiinţifice ş.a.)
[Nr. rînd. 540]</v>
          </cell>
        </row>
        <row r="168">
          <cell r="A168" t="str">
            <v>9-10)din care numărul de expoziţii</v>
          </cell>
        </row>
        <row r="169">
          <cell r="A169" t="str">
            <v>9-11)Din care
copii până la 16 ani</v>
          </cell>
        </row>
        <row r="170">
          <cell r="A170" t="str">
            <v>9-12)Numărul de servicii moderne implementate pe parcursul anului de referință
[ Nr. rînd 550]</v>
          </cell>
        </row>
        <row r="171">
          <cell r="A171" t="str">
            <v>9-13)Din care
copii până la 16 ani</v>
          </cell>
        </row>
        <row r="172">
          <cell r="A172" t="str">
            <v>9-14)Numărul de utilizatori care au beneficiat de servicii moderne de bibliotecă [Nr. de rînd 560]</v>
          </cell>
        </row>
        <row r="173">
          <cell r="A173" t="str">
            <v>9-15)Din care
copii până la 16 ani</v>
          </cell>
        </row>
        <row r="174">
          <cell r="A174" t="str">
            <v>9-16)Instruirea non-formală a utilizatorilor [Nr. de rînd 570-600]</v>
          </cell>
        </row>
        <row r="175">
          <cell r="A175" t="str">
            <v>9-17)Numărul total de ore de instruire non-formală</v>
          </cell>
        </row>
        <row r="176">
          <cell r="A176" t="str">
            <v>9-18)Din care
copii până la 16 ani</v>
          </cell>
        </row>
        <row r="177">
          <cell r="A177" t="str">
            <v>9-19)din care număr de ore de instruire non-formală în domeniul TI</v>
          </cell>
        </row>
        <row r="178">
          <cell r="A178" t="str">
            <v>9-20)Din care
copii până la 16 ani</v>
          </cell>
        </row>
        <row r="179">
          <cell r="A179" t="str">
            <v>9-21)Numărul total de participanți la ore de instruire non-formală</v>
          </cell>
        </row>
        <row r="180">
          <cell r="A180" t="str">
            <v>9-22)Din care
copii până la 16 ani</v>
          </cell>
        </row>
        <row r="181">
          <cell r="A181" t="str">
            <v>9-23)din care număr de  participanți la instruirea non-formală în domeniul TI</v>
          </cell>
        </row>
        <row r="182">
          <cell r="A182" t="str">
            <v>9-24)Din care
copii până la 16 ani</v>
          </cell>
        </row>
        <row r="183">
          <cell r="A183" t="str">
            <v>9-25)Instruirea formală a utilizatorilor, realizată de bibiotecă, inclusiv în parteneriat cu instituții autorizate/acreditate [Nr.de rînd 610-640]</v>
          </cell>
        </row>
        <row r="184">
          <cell r="A184" t="str">
            <v>9-26)Numărul total de ore de instruire formală</v>
          </cell>
        </row>
        <row r="185">
          <cell r="A185" t="str">
            <v>9-27)Din care
copii până la 16 ani</v>
          </cell>
        </row>
        <row r="186">
          <cell r="A186" t="str">
            <v>9-28)din care număr de ore de instruire formală în domeniul TI</v>
          </cell>
        </row>
        <row r="187">
          <cell r="A187" t="str">
            <v>9-29)Din care
copii până la 16 ani</v>
          </cell>
        </row>
        <row r="188">
          <cell r="A188" t="str">
            <v>9-30)Numărul total de participanţi la ore de instruire formală, realizată de bibiotecă, inclusiv  în parteneriat cu instituții autorizate/acreditate</v>
          </cell>
        </row>
        <row r="189">
          <cell r="A189" t="str">
            <v>9-31)Din care
copii până la 16 ani</v>
          </cell>
        </row>
        <row r="190">
          <cell r="A190" t="str">
            <v>9-32)din care număr de  participanți la instruirea formală în domeniul TI</v>
          </cell>
        </row>
        <row r="191">
          <cell r="A191" t="str">
            <v>9-33)Din care
copii până la 16 ani</v>
          </cell>
        </row>
        <row r="192">
          <cell r="A192" t="str">
            <v>9-34)Parteneri ai bibliotecii (la nivel local, național sau internațional) [Nr.de rînd 650]</v>
          </cell>
        </row>
        <row r="193">
          <cell r="A193" t="str">
            <v>9-35)Numărul de parteneri ai bibliotecii (la nivel local, național sau internațional)</v>
          </cell>
        </row>
        <row r="194">
          <cell r="A194" t="str">
            <v>9-36)din care număr de parteneri internaționali</v>
          </cell>
        </row>
        <row r="195">
          <cell r="A195" t="str">
            <v>10-1)Total buget [Nr. de rînd 710]</v>
          </cell>
        </row>
        <row r="196">
          <cell r="A196" t="str">
            <v>10-2)Total cheltuieli [Col. 3,4,5,6,7]</v>
          </cell>
        </row>
        <row r="197">
          <cell r="A197" t="str">
            <v>10-3)Total cheltuieli</v>
          </cell>
        </row>
        <row r="198">
          <cell r="A198" t="str">
            <v>10-4)Din care pentru 
personal</v>
          </cell>
        </row>
        <row r="199">
          <cell r="A199" t="str">
            <v>10-5)Din care   pentru achiziție de documente</v>
          </cell>
        </row>
        <row r="200">
          <cell r="A200" t="str">
            <v>10-6)Din care 
pentru informatizare</v>
          </cell>
        </row>
        <row r="201">
          <cell r="A201" t="str">
            <v>10-7)Din care 
pentru reparații</v>
          </cell>
        </row>
        <row r="202">
          <cell r="A202" t="str">
            <v>10-8)Din care 
alte cheltuieli</v>
          </cell>
        </row>
        <row r="203">
          <cell r="A203" t="str">
            <v>10-9)Valoarea totală a fondurilor atrase</v>
          </cell>
        </row>
        <row r="204">
          <cell r="A204" t="str">
            <v>10-10)Valoarea totală a fondurilor atrase</v>
          </cell>
        </row>
        <row r="205">
          <cell r="A205" t="str">
            <v>11-1)Instruirea non-formală a personalului, realizată de bibliotecă [Nr.de rînd 730]</v>
          </cell>
        </row>
        <row r="206">
          <cell r="A206" t="str">
            <v>11-2)Număr total de ore de instruire</v>
          </cell>
        </row>
        <row r="207">
          <cell r="A207" t="str">
            <v>11-3)Număr de participanți - total</v>
          </cell>
        </row>
        <row r="208">
          <cell r="A208" t="str">
            <v>11-4)din care 
angajați ai bibliotecii</v>
          </cell>
        </row>
        <row r="209">
          <cell r="A209" t="str">
            <v>11-5)din care
angajați ai altor biblioteci</v>
          </cell>
        </row>
        <row r="210">
          <cell r="A210" t="str">
            <v>11-6)Instruirea formală a personalului, realizată de bibliotecă pe baza cursurilor autorizate/acreditate [Nr.de rînd 740]</v>
          </cell>
        </row>
        <row r="211">
          <cell r="A211" t="str">
            <v>11-7)Număr total de ore de instruire</v>
          </cell>
        </row>
        <row r="212">
          <cell r="A212" t="str">
            <v>11-8)Număr de participanți - total</v>
          </cell>
        </row>
        <row r="213">
          <cell r="A213" t="str">
            <v>11-9)din care angajați ai bibliotecii</v>
          </cell>
        </row>
        <row r="214">
          <cell r="A214" t="str">
            <v>11-10)din care 
angajați ai altor biblioteci</v>
          </cell>
        </row>
        <row r="215">
          <cell r="A215" t="str">
            <v>11-11)Instruirea formală a personalului, realizată în bibliotecă de alte instituții autorizate/acreditate [Nr.de rînd 750]</v>
          </cell>
        </row>
        <row r="216">
          <cell r="A216" t="str">
            <v>11-12)Număr total de ore de instruire</v>
          </cell>
        </row>
        <row r="217">
          <cell r="A217" t="str">
            <v>11-13)Număr de participanți - total</v>
          </cell>
        </row>
        <row r="218">
          <cell r="A218" t="str">
            <v>11-14)din care 
angajați ai bibliotecii</v>
          </cell>
        </row>
        <row r="219">
          <cell r="A219" t="str">
            <v>11-15)din care 
angajați ai altor biblioteci</v>
          </cell>
        </row>
        <row r="220">
          <cell r="A220" t="str">
            <v>11-16)Participarea angajaților bibliotecii la acțiuni de instruire non-formală, organizate de alte biblioteci sau centre de formare [ Nr. de rînd 760]</v>
          </cell>
        </row>
        <row r="221">
          <cell r="A221" t="str">
            <v>11-17)Număr total de ore de instruire</v>
          </cell>
        </row>
        <row r="222">
          <cell r="A222" t="str">
            <v>11-18)din care 
angajați ai  bibliotecii</v>
          </cell>
        </row>
        <row r="223">
          <cell r="A223" t="str">
            <v>11-19)Participarea angajaților bibliotecii la acțiuni de instruire formală, organi-zate de alte biblioteci care oferă cursuri autorizate/acreditate [Nr.de rînd 770]</v>
          </cell>
        </row>
        <row r="224">
          <cell r="A224" t="str">
            <v>11-20)Număr total de ore de instruire</v>
          </cell>
        </row>
        <row r="225">
          <cell r="A225" t="str">
            <v>11-21)din care 
angajați ai bibliotecii</v>
          </cell>
        </row>
        <row r="226">
          <cell r="A226" t="str">
            <v>11-22)Participarea angajaților bibliotecii la acțiuni de instruire formală, realizate de alte instituții autorizate/acreditate [Nr. de rînd 780]</v>
          </cell>
        </row>
        <row r="227">
          <cell r="A227" t="str">
            <v>11-23)Număr total de ore de instruire</v>
          </cell>
        </row>
        <row r="228">
          <cell r="A228" t="str">
            <v>11-24)din care 
angajați ai bibliotecii</v>
          </cell>
        </row>
        <row r="229">
          <cell r="A229" t="str">
            <v>12-1)Numărul total de împrumuturi</v>
          </cell>
        </row>
        <row r="230">
          <cell r="A230" t="str">
            <v>12-2)Valoarea numărului total de împrumuturi</v>
          </cell>
        </row>
        <row r="231">
          <cell r="A231" t="str">
            <v>12-3)Numărul de vizite la calculatoare</v>
          </cell>
        </row>
        <row r="232">
          <cell r="A232" t="str">
            <v>12-4)Valoarea numărului de vizite la calculatoare [lei]</v>
          </cell>
        </row>
        <row r="233">
          <cell r="A233" t="str">
            <v>12-5)Valoarea instruiri IT [lei]</v>
          </cell>
        </row>
        <row r="234">
          <cell r="A234" t="str">
            <v>12-6)Valoare instruiri alte domenii [lei]</v>
          </cell>
        </row>
        <row r="235">
          <cell r="A235" t="str">
            <v>12-7)Total buget si investitii</v>
          </cell>
        </row>
        <row r="236">
          <cell r="A236" t="str">
            <v>12-8)Total brut</v>
          </cell>
        </row>
        <row r="237">
          <cell r="A237" t="str">
            <v>12-9)Total net</v>
          </cell>
        </row>
        <row r="238">
          <cell r="A238" t="str">
            <v>12-10)Rezultat ROI</v>
          </cell>
        </row>
        <row r="239">
          <cell r="A239" t="str">
            <v>1.1)Localul bibliotecii</v>
          </cell>
        </row>
        <row r="240">
          <cell r="A240" t="str">
            <v>1.2)Localul bibliotecii este special ?</v>
          </cell>
        </row>
        <row r="241">
          <cell r="A241" t="str">
            <v>1.3)Localul bibliotecii este reamenajat?</v>
          </cell>
        </row>
        <row r="242">
          <cell r="A242" t="str">
            <v>1.4)Localul bibliotecii este propriu?</v>
          </cell>
        </row>
        <row r="243">
          <cell r="A243" t="str">
            <v>1.5)Localul bibliotecii este arendat?</v>
          </cell>
        </row>
        <row r="244">
          <cell r="A244" t="str">
            <v>1.6)Starea fizică  a localului  bibliotecii</v>
          </cell>
        </row>
        <row r="245">
          <cell r="A245" t="str">
            <v>1.7)Necesită  reparaţii   capitale (1)</v>
          </cell>
        </row>
        <row r="246">
          <cell r="A246" t="str">
            <v>1.8)Avariată (2)</v>
          </cell>
        </row>
        <row r="247">
          <cell r="A247" t="str">
            <v>1.9)Suprafaţa totală a localului bibliotecii (m. p.) [Se introduce un număr întreg]</v>
          </cell>
        </row>
        <row r="248">
          <cell r="A248" t="str">
            <v>1.10)Timp mediu de funcționare pe săptămână</v>
          </cell>
        </row>
        <row r="249">
          <cell r="A249" t="str">
            <v>1.11)Numărul de locuitori/ membri ai comunității servite</v>
          </cell>
        </row>
        <row r="250">
          <cell r="A250" t="str">
            <v>1.12)Numărul de locuitori/ membri ai comunității servite</v>
          </cell>
        </row>
        <row r="251">
          <cell r="A251" t="str">
            <v>2.1)Cărţi, publicaţii seriale, numărul de unităţi materiale (u.m.) [Nr. rînd. 20]</v>
          </cell>
        </row>
        <row r="252">
          <cell r="A252" t="str">
            <v>2.2)Achiziţii în cursul anului</v>
          </cell>
        </row>
        <row r="253">
          <cell r="A253" t="str">
            <v>2.3)Eliminări</v>
          </cell>
        </row>
        <row r="254">
          <cell r="A254" t="str">
            <v>2.4)Existent la sfîrşitul anului</v>
          </cell>
        </row>
        <row r="255">
          <cell r="A255" t="str">
            <v>2.5)Cărţi,  publicaţii seriale, numărul de titluri [Nr. rînd. 30]</v>
          </cell>
        </row>
        <row r="256">
          <cell r="A256" t="str">
            <v>2.6)Achiziţii în cursul anului</v>
          </cell>
        </row>
        <row r="257">
          <cell r="A257" t="str">
            <v>2.7)Eliminări</v>
          </cell>
        </row>
        <row r="258">
          <cell r="A258" t="str">
            <v>2.8)Existent la sfîrşitul anului</v>
          </cell>
        </row>
        <row r="259">
          <cell r="A259" t="str">
            <v>2.9)Din ele publicaţii seriale (reviste, anuare, ziare) [Nr. rînd. 40]</v>
          </cell>
        </row>
        <row r="260">
          <cell r="A260" t="str">
            <v>2.10)Achiziţii în cursul anului</v>
          </cell>
        </row>
        <row r="261">
          <cell r="A261" t="str">
            <v>2.11)Eliminări în cursul anului</v>
          </cell>
        </row>
        <row r="262">
          <cell r="A262" t="str">
            <v>2.12)Existent la sfîrşitul anului</v>
          </cell>
        </row>
        <row r="263">
          <cell r="A263" t="str">
            <v>2.13)numărul de titluri [Nr. rînd. 50]</v>
          </cell>
        </row>
        <row r="264">
          <cell r="A264" t="str">
            <v>2.14)Achiziţii în cursul anului</v>
          </cell>
        </row>
        <row r="265">
          <cell r="A265" t="str">
            <v>2.15)Eliminări în cursul anului</v>
          </cell>
        </row>
        <row r="266">
          <cell r="A266" t="str">
            <v>2.16)Existent la sfîrşitul anului</v>
          </cell>
        </row>
        <row r="267">
          <cell r="A267" t="str">
            <v>2.17)numărul de titluri [Nr. rînd. 50]</v>
          </cell>
        </row>
        <row r="268">
          <cell r="A268" t="str">
            <v>2.18)Achiziţii în cursul anului</v>
          </cell>
        </row>
        <row r="269">
          <cell r="A269" t="str">
            <v>2.19)Eliminări</v>
          </cell>
        </row>
        <row r="270">
          <cell r="A270" t="str">
            <v>2.20)Existent la sfîrşitul anului</v>
          </cell>
        </row>
        <row r="271">
          <cell r="A271" t="str">
            <v>2.21)Documente de muzică tipărită [Nr. rînd. 60]</v>
          </cell>
        </row>
        <row r="272">
          <cell r="A272" t="str">
            <v>2.22)Achiziţii în cursul anului</v>
          </cell>
        </row>
        <row r="273">
          <cell r="A273" t="str">
            <v>2.23)Eliminări în cursul anului</v>
          </cell>
        </row>
        <row r="274">
          <cell r="A274" t="str">
            <v>2.24)Existent la sfîrşitul anului</v>
          </cell>
        </row>
        <row r="275">
          <cell r="A275" t="str">
            <v>2.25)Manuscrise [Nr. rînd. 70]</v>
          </cell>
        </row>
        <row r="276">
          <cell r="A276" t="str">
            <v>2.26)Achiziţii în cursul anului</v>
          </cell>
        </row>
        <row r="277">
          <cell r="A277" t="str">
            <v>2.27)Eliminări</v>
          </cell>
        </row>
        <row r="278">
          <cell r="A278" t="str">
            <v>2.28)Existent la sfîrşitul anului</v>
          </cell>
        </row>
        <row r="279">
          <cell r="A279" t="str">
            <v>2.29)Documente audiovizuale [Nr. rînd. 80]</v>
          </cell>
        </row>
        <row r="280">
          <cell r="A280" t="str">
            <v>2.30)Achiziţii în cursul anului</v>
          </cell>
        </row>
        <row r="281">
          <cell r="A281" t="str">
            <v>2.31)Eliminări</v>
          </cell>
        </row>
        <row r="282">
          <cell r="A282" t="str">
            <v>2.32)Existent la sfîrşitul anului</v>
          </cell>
        </row>
        <row r="283">
          <cell r="A283" t="str">
            <v>2.33)Documente electronice (CD, DVD)  [Nr. rînd. 90]</v>
          </cell>
        </row>
        <row r="284">
          <cell r="A284" t="str">
            <v>2.34)Achiziţii în cursul anului</v>
          </cell>
        </row>
        <row r="285">
          <cell r="A285" t="str">
            <v>2.35)Eliminări</v>
          </cell>
        </row>
        <row r="286">
          <cell r="A286" t="str">
            <v>2.36)Existent la sfîrşitul anului</v>
          </cell>
        </row>
        <row r="287">
          <cell r="A287" t="str">
            <v>2.37)Documente grafice [Nr. rînd. 100]</v>
          </cell>
        </row>
        <row r="288">
          <cell r="A288" t="str">
            <v>2.38)Achiziţii în cursul anului</v>
          </cell>
        </row>
        <row r="289">
          <cell r="A289" t="str">
            <v>2.39)Eliminări</v>
          </cell>
        </row>
        <row r="290">
          <cell r="A290" t="str">
            <v>2.40)Existent la sfîrşitul anului</v>
          </cell>
        </row>
        <row r="291">
          <cell r="A291" t="str">
            <v>2.41)Brevete [Nr. rînd. 110]</v>
          </cell>
        </row>
        <row r="292">
          <cell r="A292" t="str">
            <v>2.42)Achiziţii în cursul anului</v>
          </cell>
        </row>
        <row r="293">
          <cell r="A293" t="str">
            <v>2.43)Eliminări</v>
          </cell>
        </row>
        <row r="294">
          <cell r="A294" t="str">
            <v>2.44)Existent la sfîrşitul anului</v>
          </cell>
        </row>
        <row r="295">
          <cell r="A295" t="str">
            <v>2.45)Alte documente [Nr. rînd.  120]</v>
          </cell>
        </row>
        <row r="296">
          <cell r="A296" t="str">
            <v>2.46)Achiziţii în cursul anului</v>
          </cell>
        </row>
        <row r="297">
          <cell r="A297" t="str">
            <v>2.47)Eliminări</v>
          </cell>
        </row>
        <row r="298">
          <cell r="A298" t="str">
            <v>2.48)Existent la sfîrşitul anului</v>
          </cell>
        </row>
        <row r="299">
          <cell r="A299" t="str">
            <v>2.49)Total (unităţi materiale) (suma rînd. 20, 60 - 120) [Nr. rînd. 130]</v>
          </cell>
        </row>
        <row r="300">
          <cell r="A300" t="str">
            <v>2.50)Achiziţii în cursul anului</v>
          </cell>
        </row>
        <row r="301">
          <cell r="A301" t="str">
            <v>2.51)Eliminări</v>
          </cell>
        </row>
        <row r="302">
          <cell r="A302" t="str">
            <v>2.52)Existent la sfîrşitul anului</v>
          </cell>
        </row>
        <row r="303">
          <cell r="A303" t="str">
            <v>2.53)Din care în limba de stat total [Nr. rînd.  140]</v>
          </cell>
        </row>
        <row r="304">
          <cell r="A304" t="str">
            <v>2.54)Achiziţii în cursul anului</v>
          </cell>
        </row>
        <row r="305">
          <cell r="A305" t="str">
            <v>2.55)Eliminări</v>
          </cell>
        </row>
        <row r="306">
          <cell r="A306" t="str">
            <v>2.56)Existent la sfîrşitul anului</v>
          </cell>
        </row>
        <row r="307">
          <cell r="A307" t="str">
            <v>2.57)Inclusiv în grafie latină  [Nr. rînd. 150]</v>
          </cell>
        </row>
        <row r="308">
          <cell r="A308" t="str">
            <v>2.58)Achiziţii în cursul anului</v>
          </cell>
        </row>
        <row r="309">
          <cell r="A309" t="str">
            <v>2.59)Eliminări în cursul anului</v>
          </cell>
        </row>
        <row r="310">
          <cell r="A310" t="str">
            <v>2.60)Existent la sfîrşitul anului</v>
          </cell>
        </row>
        <row r="311">
          <cell r="A311" t="str">
            <v>3.1)Baze de date (număr) [Nr. rînd. 160]</v>
          </cell>
        </row>
        <row r="312">
          <cell r="A312" t="str">
            <v>3.2)Achiziţii în cursul anului</v>
          </cell>
        </row>
        <row r="313">
          <cell r="A313" t="str">
            <v>3.3)Eliminări în cursul anului</v>
          </cell>
        </row>
        <row r="314">
          <cell r="A314" t="str">
            <v>3.4)Existent la sfîrşitul anului</v>
          </cell>
        </row>
        <row r="315">
          <cell r="A315" t="str">
            <v>3.5)din care create de bibliotecă (număr) [Nr. rînd. 170]</v>
          </cell>
        </row>
        <row r="316">
          <cell r="A316" t="str">
            <v>3.6)Achiziţii în cursul anului</v>
          </cell>
        </row>
        <row r="317">
          <cell r="A317" t="str">
            <v>3.7)Eliminări în cursul anului</v>
          </cell>
        </row>
        <row r="318">
          <cell r="A318" t="str">
            <v>3.8)Existent la sfîrşitul anului</v>
          </cell>
        </row>
        <row r="319">
          <cell r="A319" t="str">
            <v>3.9)Documente digitale (număr titluri)[Nr. rînd. 180]</v>
          </cell>
        </row>
        <row r="320">
          <cell r="A320" t="str">
            <v>3.10)Achiziţii în cursul anului</v>
          </cell>
        </row>
        <row r="321">
          <cell r="A321" t="str">
            <v>3.11)Eliminări în cursul anului</v>
          </cell>
        </row>
        <row r="322">
          <cell r="A322" t="str">
            <v>3.12)Existent la sfîrşitul anului</v>
          </cell>
        </row>
        <row r="323">
          <cell r="A323" t="str">
            <v>3.13)din care documente create în formă digitală sau digitizate de bibliotecă (număr titluri)[Nr. rînd. 190]</v>
          </cell>
        </row>
        <row r="324">
          <cell r="A324" t="str">
            <v>3.14)Achiziţii în cursul anului</v>
          </cell>
        </row>
        <row r="325">
          <cell r="A325" t="str">
            <v>3.15)Eliminări în cursul anului</v>
          </cell>
        </row>
        <row r="326">
          <cell r="A326" t="str">
            <v>3.16)Existent la sfîrşitul anului</v>
          </cell>
        </row>
        <row r="327">
          <cell r="A327" t="str">
            <v>3.17)Publicaţii electronice seriale (număr titluri)[Nr. rînd. 200]</v>
          </cell>
        </row>
        <row r="328">
          <cell r="A328" t="str">
            <v>3.18)Achiziţii în cursul anului</v>
          </cell>
        </row>
        <row r="329">
          <cell r="A329" t="str">
            <v>3.19)Eliminări în cursul anului</v>
          </cell>
        </row>
        <row r="330">
          <cell r="A330" t="str">
            <v>3.20)Existent la sfîrşitul anului</v>
          </cell>
        </row>
        <row r="331">
          <cell r="A331" t="str">
            <v>3.21)din care create în formă digitală sau digitizate de bibliotecă (număr titluri)[Nr. rînd. 210]</v>
          </cell>
        </row>
        <row r="332">
          <cell r="A332" t="str">
            <v>3.22)Achiziţii în cursul anului</v>
          </cell>
        </row>
        <row r="333">
          <cell r="A333" t="str">
            <v>3.23)Eliminări în cursul anului</v>
          </cell>
        </row>
        <row r="334">
          <cell r="A334" t="str">
            <v>3.24)Existent la sfîrşitul anului</v>
          </cell>
        </row>
        <row r="335">
          <cell r="A335" t="str">
            <v>4.1)Numărul de titluri [coloana 1,2]</v>
          </cell>
        </row>
        <row r="336">
          <cell r="A336" t="str">
            <v>4.2)Total</v>
          </cell>
        </row>
        <row r="337">
          <cell r="A337" t="str">
            <v>4.3)Din care în limba de stat</v>
          </cell>
        </row>
        <row r="338">
          <cell r="A338" t="str">
            <v>4.4)Din care [coloana 3-4]</v>
          </cell>
        </row>
        <row r="339">
          <cell r="A339" t="str">
            <v>4.5)Numărul de titluri de reviste curente</v>
          </cell>
        </row>
        <row r="340">
          <cell r="A340" t="str">
            <v>4.6)Numărul de titluri de ziare curente</v>
          </cell>
        </row>
        <row r="341">
          <cell r="A341" t="str">
            <v>4.7)Total abonamente</v>
          </cell>
        </row>
        <row r="342">
          <cell r="A342" t="str">
            <v>5.1)Numărul  de utilizatori activi (au vizitat biblioteca în anul de referinţă) [Nr. rînd. 230]</v>
          </cell>
        </row>
        <row r="343">
          <cell r="A343" t="str">
            <v>5.2)Numărul  de utilizatori activi (au vizitat biblioteca în anul de referinţă) [Nr. rînd. 230]</v>
          </cell>
        </row>
        <row r="344">
          <cell r="A344" t="str">
            <v>5.3)Total</v>
          </cell>
        </row>
        <row r="345">
          <cell r="A345" t="str">
            <v>5.4)Din care copii pînă la 16 ani</v>
          </cell>
        </row>
        <row r="346">
          <cell r="A346" t="str">
            <v>5.5)Numărul de vizitatori (pe website-ul / blogul bibliotecii)i [Nr. rînd. 240-250]</v>
          </cell>
        </row>
        <row r="347">
          <cell r="A347" t="str">
            <v>5.6)Numărul de vizitatori (pe website-ul / blogul bibliotecii)i [Nr. rînd. 240-250]</v>
          </cell>
        </row>
        <row r="348">
          <cell r="A348" t="str">
            <v>5.7)Numărul de vizitatori pe website-ul bibliotecii</v>
          </cell>
        </row>
        <row r="349">
          <cell r="A349" t="str">
            <v>5.8)Numărul de vizitatori pe blogul bibliotecii</v>
          </cell>
        </row>
        <row r="350">
          <cell r="A350" t="str">
            <v>5.9)din care /  Bărbați [Nr. rînd. 210]</v>
          </cell>
        </row>
        <row r="351">
          <cell r="A351" t="str">
            <v>5.10)Total</v>
          </cell>
        </row>
        <row r="352">
          <cell r="A352" t="str">
            <v>5.11)Numărul de intrări [Nr. rînd. 260]</v>
          </cell>
        </row>
        <row r="353">
          <cell r="A353" t="str">
            <v>5.12)Numărul de intrări [Nr. rînd. 260]</v>
          </cell>
        </row>
        <row r="354">
          <cell r="A354" t="str">
            <v>5.13)Numărul de intrări</v>
          </cell>
        </row>
        <row r="355">
          <cell r="A355" t="str">
            <v>5.14)Din care copii pînă la 16 ani</v>
          </cell>
        </row>
        <row r="356">
          <cell r="A356" t="str">
            <v>5.15)Femei [Nr. rînd. 220]</v>
          </cell>
        </row>
        <row r="357">
          <cell r="A357" t="str">
            <v>5.16)din care: 
Bărbați [Nr. rînd 210]</v>
          </cell>
        </row>
        <row r="358">
          <cell r="A358" t="str">
            <v>5.17)Numărul de vizite virtuale (pe website-ul / blogul bibliotecii)i [Nr. rînd. 270-280]</v>
          </cell>
        </row>
        <row r="359">
          <cell r="A359" t="str">
            <v>5.18)Numărul de vizite virtuale pe website-ul bibliotecii</v>
          </cell>
        </row>
        <row r="360">
          <cell r="A360" t="str">
            <v>5.19)Numărul de vizite virtuale pe blogul bibliotecii</v>
          </cell>
        </row>
        <row r="361">
          <cell r="A361" t="str">
            <v>5.20)Numărul de vizite virtuale (pe website-ul / blogul bibliotecii)i [Nr. rînd. 270-280]</v>
          </cell>
        </row>
        <row r="362">
          <cell r="A362" t="str">
            <v>5.21)Numărul de vizite virtuale pe website-ul bibliotecii</v>
          </cell>
        </row>
        <row r="363">
          <cell r="A363" t="str">
            <v>5.22)Numărul de vizite virtuale pe blogul bibliotecii</v>
          </cell>
        </row>
        <row r="364">
          <cell r="A364" t="str">
            <v>5.23)din care / Copii până la 16 ani [Nr. rînd. 230]</v>
          </cell>
        </row>
        <row r="365">
          <cell r="A365" t="str">
            <v>5.24)din care:
Femei [Nr. rînd 220]</v>
          </cell>
        </row>
        <row r="366">
          <cell r="A366" t="str">
            <v>5.25)Numărul de împrumuturi [Nr. rînd. 290]</v>
          </cell>
        </row>
        <row r="367">
          <cell r="A367" t="str">
            <v>5.26)Numărul de împrumuturi [Nr. rînd. 290]</v>
          </cell>
        </row>
        <row r="368">
          <cell r="A368" t="str">
            <v>5.27)Numărul de împrumuturi</v>
          </cell>
        </row>
        <row r="369">
          <cell r="A369" t="str">
            <v>5.28)Din care copii pînă la 16 ani [din totalul de împrumuturi]</v>
          </cell>
        </row>
        <row r="370">
          <cell r="A370" t="str">
            <v>5.29)Tineri (17-34 ani) [Nr. rînd. 240]</v>
          </cell>
        </row>
        <row r="371">
          <cell r="A371" t="str">
            <v>5.30)din care:
Copii până la 16 ani [Nr. rînd 230]</v>
          </cell>
        </row>
        <row r="372">
          <cell r="A372" t="str">
            <v>5.31)din care în limba de stat [Nr. rînd. 300]</v>
          </cell>
        </row>
        <row r="373">
          <cell r="A373" t="str">
            <v>5.32)total în limba de stat</v>
          </cell>
        </row>
        <row r="374">
          <cell r="A374" t="str">
            <v>5.33)Din care copii pînă la 16 ani</v>
          </cell>
        </row>
        <row r="375">
          <cell r="A375" t="str">
            <v>5.34)Din care copii pînă la 16 ani [Din totalul de împrumuturi]</v>
          </cell>
        </row>
        <row r="376">
          <cell r="A376" t="str">
            <v>5.35)Adulți (35-64 ani) [Nr. rînd. 250]</v>
          </cell>
        </row>
        <row r="377">
          <cell r="A377" t="str">
            <v>5.36)din care:
Tineri (17-34 ani) [Nr. rînd 240]</v>
          </cell>
        </row>
        <row r="378">
          <cell r="A378" t="str">
            <v>5.37)din care în limba de stat [Nr. rînd. 300]</v>
          </cell>
        </row>
        <row r="379">
          <cell r="A379" t="str">
            <v>5.38)Numărul de furnizări de documente electronice (printr-un mediu)  [Nr. rînd. 310]</v>
          </cell>
        </row>
        <row r="380">
          <cell r="A380" t="str">
            <v>5.39)Total furnizări de documente electronice</v>
          </cell>
        </row>
        <row r="381">
          <cell r="A381" t="str">
            <v>5.40)Din care copii pînă la 16 ani</v>
          </cell>
        </row>
        <row r="382">
          <cell r="A382" t="str">
            <v>5.41)Vârstnici (după 65 ani)  [Nr. rînd. 260]</v>
          </cell>
        </row>
        <row r="383">
          <cell r="A383" t="str">
            <v>5.42)din care:
Adulți (35-64 ani) [Nr. rînd 250]</v>
          </cell>
        </row>
        <row r="384">
          <cell r="A384" t="str">
            <v>5.43)din care în limba de stat [Nr. rînd. 300]</v>
          </cell>
        </row>
        <row r="385">
          <cell r="A385" t="str">
            <v>5.44)Din care în limba de stat [din totalul de imprumuturi]</v>
          </cell>
        </row>
        <row r="386">
          <cell r="A386" t="str">
            <v>5.45)Din care copii până la 16 ani [în limba de stat]</v>
          </cell>
        </row>
        <row r="387">
          <cell r="A387" t="str">
            <v>5.46)din care:
Vârstnici (după 65 ani) [Nr. rînd 260]</v>
          </cell>
        </row>
        <row r="388">
          <cell r="A388" t="str">
            <v>5.47)Total furnizări de documente electronice  [Nr. rînd. 310]</v>
          </cell>
        </row>
        <row r="389">
          <cell r="A389" t="str">
            <v>6.1)Numărul total de staţii de lucru [Nr.
rînd. 320-330]</v>
          </cell>
        </row>
        <row r="390">
          <cell r="A390" t="str">
            <v>6.2)Numărul total de stații de lucru [calculatoare]</v>
          </cell>
        </row>
        <row r="391">
          <cell r="A391" t="str">
            <v>6.3)Din care conectate la Internet</v>
          </cell>
        </row>
        <row r="392">
          <cell r="A392" t="str">
            <v>6.4)Numărul total de staţii de lucru [Nr.
rînd. 320-330]</v>
          </cell>
        </row>
        <row r="393">
          <cell r="A393" t="str">
            <v>6.5)Numărul total de calculatoare [Nr.
rînd. 350]</v>
          </cell>
        </row>
        <row r="394">
          <cell r="A394" t="str">
            <v>6.6)Numărul de staţii de lucru pentru acces public [Nr. rînd. 340-350]</v>
          </cell>
        </row>
        <row r="395">
          <cell r="A395" t="str">
            <v>6.7)Numărul total de stații de lucru (calculatoare) pentru acces public</v>
          </cell>
        </row>
        <row r="396">
          <cell r="A396" t="str">
            <v>6.8)din care conectate la Internet</v>
          </cell>
        </row>
        <row r="397">
          <cell r="A397" t="str">
            <v>6.9)Numărul de staţii de lucru pentru acces public [Nr. rînd. 340]</v>
          </cell>
        </row>
        <row r="398">
          <cell r="A398" t="str">
            <v>6.10)Din care copii pînă la 16 ani</v>
          </cell>
        </row>
        <row r="399">
          <cell r="A399" t="str">
            <v>6.11)Numărul de staţii de lucru pentru acces public conectate la Internet [Nr. rînd. 350]</v>
          </cell>
        </row>
        <row r="400">
          <cell r="A400" t="str">
            <v>6.12)Din care copii pînă la 16 ani</v>
          </cell>
        </row>
        <row r="401">
          <cell r="A401" t="str">
            <v>6.13)Numărul de dispozitive electronice[Nr. rînd. 360-410]</v>
          </cell>
        </row>
        <row r="402">
          <cell r="A402" t="str">
            <v>6.14)Numărul de tablete PC</v>
          </cell>
        </row>
        <row r="403">
          <cell r="A403" t="str">
            <v>6.15)Numărul de imprimante disponibile pentru acces public</v>
          </cell>
        </row>
        <row r="404">
          <cell r="A404" t="str">
            <v>6.16)Numărul de scanere disponibile pentru acces public</v>
          </cell>
        </row>
        <row r="405">
          <cell r="A405" t="str">
            <v>6.17)Numărul de fotocopiatoare disponibile pentru acces public</v>
          </cell>
        </row>
        <row r="406">
          <cell r="A406" t="str">
            <v>6.18)Numărul de imprimante multifuncționale (printer/ scaner/ copiator) disponibile pentru acces public</v>
          </cell>
        </row>
        <row r="407">
          <cell r="A407" t="str">
            <v>6.19)Numărul dispozitivelor de citire a cărților electronice (eBook reader) disponibile pentru acces public</v>
          </cell>
        </row>
        <row r="408">
          <cell r="A408" t="str">
            <v>6.20)Numărul de utilizatori, care au accesat calculatoarele și Internetul din bibliotecă [Nr.rînd. 390-400]</v>
          </cell>
        </row>
        <row r="409">
          <cell r="A409" t="str">
            <v>6.21)Numărul de imprimante disponibile pentru acces public [Nr. rînd. 360]</v>
          </cell>
        </row>
        <row r="410">
          <cell r="A410" t="str">
            <v>6.22)Din care copii pînă la 16 ani</v>
          </cell>
        </row>
        <row r="411">
          <cell r="A411" t="str">
            <v>6.23)Resurse online[Nr. rînd. 420-440]</v>
          </cell>
        </row>
        <row r="412">
          <cell r="A412" t="str">
            <v>6.24)Existența cataloguului on-line</v>
          </cell>
        </row>
        <row r="413">
          <cell r="A413" t="str">
            <v>6.25)Existenţa website-ului bibliotecii</v>
          </cell>
        </row>
        <row r="414">
          <cell r="A414" t="str">
            <v>6.26)Numărul de bloguri ale bibliotecii</v>
          </cell>
        </row>
        <row r="415">
          <cell r="A415" t="str">
            <v>6.27)Numărul de utilizatori, care au accesat calculatoarele din bibliotecă</v>
          </cell>
        </row>
        <row r="416">
          <cell r="A416" t="str">
            <v>6.28)Numărul de locuri destinate utilizatorilor [Nr. de rând 450]</v>
          </cell>
        </row>
        <row r="417">
          <cell r="A417" t="str">
            <v>6.29)Numărul de scanere disponibile pentru acces public[Nr. rînd. 370]</v>
          </cell>
        </row>
        <row r="418">
          <cell r="A418" t="str">
            <v>6.30)Din care copii pînă la 16 ani</v>
          </cell>
        </row>
        <row r="419">
          <cell r="A419" t="str">
            <v>6.31)Numărul de utilizatori, care au accesat calculatoarele din bibliotecă [Nr. rînd 390]</v>
          </cell>
        </row>
        <row r="420">
          <cell r="A420" t="str">
            <v>6.32)Numărul de utilizatori, care au accesat Internetul din bibliotecă</v>
          </cell>
        </row>
        <row r="421">
          <cell r="A421" t="str">
            <v>6.33)Numărul de fotocopiatoare disponibile pentru acces public[Nr. rînd. 380]</v>
          </cell>
        </row>
        <row r="422">
          <cell r="A422" t="str">
            <v>6.34)Din care copii pînă la 16 ani</v>
          </cell>
        </row>
        <row r="423">
          <cell r="A423" t="str">
            <v>6.35)Numărul de activităţi (culturale, educaţionale, ştiinţifice ş.a.) [Nr. 
rînd. 460]</v>
          </cell>
        </row>
        <row r="424">
          <cell r="A424" t="str">
            <v>6.36)Numărul de activități (culturale, educaționale, științifice ș.a.)</v>
          </cell>
        </row>
        <row r="425">
          <cell r="A425" t="str">
            <v>6.37)Din care copii pînă la 16 ani</v>
          </cell>
        </row>
        <row r="426">
          <cell r="A426" t="str">
            <v>6.38)Numărul de utilizatori, care au accesat Internetul din bibliotecă [Nr. rînd 400]</v>
          </cell>
        </row>
        <row r="427">
          <cell r="A427" t="str">
            <v>6.39)Numărul de imprimante multifuncţionale (printer / scaner / copiator) disponibile pen-tru acces public [Nr. rînd. 390]</v>
          </cell>
        </row>
        <row r="428">
          <cell r="A428" t="str">
            <v>6.40)Numărul de imprimante multifuncţionale (printer / scaner / copiator) disponibile pen-tru acces public</v>
          </cell>
        </row>
        <row r="429">
          <cell r="A429" t="str">
            <v>6.41)Din care copii pînă la 16 ani</v>
          </cell>
        </row>
        <row r="430">
          <cell r="A430" t="str">
            <v>6.42)Numărul de expoziţii [Nr. rînd. 470]</v>
          </cell>
        </row>
        <row r="431">
          <cell r="A431" t="str">
            <v>6.43)din care numărul de expoziții</v>
          </cell>
        </row>
        <row r="432">
          <cell r="A432" t="str">
            <v>6.44)Din care copii pînă la 16 ani</v>
          </cell>
        </row>
        <row r="433">
          <cell r="A433" t="str">
            <v>6.45)Numărul dispozitivelor de citire a cărţilor electronice (eBook reader) disponibile pen-tru acces public   [Nr. rînd. 400]</v>
          </cell>
        </row>
        <row r="434">
          <cell r="A434" t="str">
            <v>6.46)Numărul dispozitivelor de citire a cărţilor electronice (eBook reader) disponibile pen-tru acces public</v>
          </cell>
        </row>
        <row r="435">
          <cell r="A435" t="str">
            <v>6.47)Din care copii pînă la 16 ani</v>
          </cell>
        </row>
        <row r="436">
          <cell r="A436" t="str">
            <v>6.48)Instruirea utilizatorilor [Nr. 
rînd. 480]</v>
          </cell>
        </row>
        <row r="437">
          <cell r="A437" t="str">
            <v>6.49)Numărul total de ore de instruire</v>
          </cell>
        </row>
        <row r="438">
          <cell r="A438" t="str">
            <v>6.50)Din care copii pînă la 16 ani</v>
          </cell>
        </row>
        <row r="439">
          <cell r="A439" t="str">
            <v>6.51)Resurse online</v>
          </cell>
        </row>
        <row r="440">
          <cell r="A440" t="str">
            <v>6.52)Existenţa catalogului on-line</v>
          </cell>
        </row>
        <row r="441">
          <cell r="A441" t="str">
            <v>6.53)Instruirea utilizatorilor formală [Nr. 
rînd. 490]</v>
          </cell>
        </row>
        <row r="442">
          <cell r="A442" t="str">
            <v>6.54)Numărul total de ore de instruire</v>
          </cell>
        </row>
        <row r="443">
          <cell r="A443" t="str">
            <v>6.55)Din care copii pînă la 16 ani</v>
          </cell>
        </row>
        <row r="444">
          <cell r="A444" t="str">
            <v>6.56)Instruirea utilizatorilor [Nr. rînd. 500]</v>
          </cell>
        </row>
        <row r="445">
          <cell r="A445" t="str">
            <v>6.57)Numărul total de participanţi</v>
          </cell>
        </row>
        <row r="446">
          <cell r="A446" t="str">
            <v>6.58)Din care copii pînă la 16 ani</v>
          </cell>
        </row>
        <row r="447">
          <cell r="A447" t="str">
            <v>6.59)Numărul de locuri destinate utilizatorilor [Nr. rînd. 440]</v>
          </cell>
        </row>
        <row r="448">
          <cell r="A448" t="str">
            <v>6.60)Din care p-u copii pînă la 16 ani</v>
          </cell>
        </row>
        <row r="449">
          <cell r="A449" t="str">
            <v>6.61)Numărul de activităţi (culturale, educaţionale, ştiinţifice ş.a.) [Nr. 
rînd. 450]</v>
          </cell>
        </row>
        <row r="450">
          <cell r="A450" t="str">
            <v>6.62)Numărul de activităţi total</v>
          </cell>
        </row>
        <row r="451">
          <cell r="A451" t="str">
            <v>6.63)Din care copii pînă la 16 ani</v>
          </cell>
        </row>
        <row r="452">
          <cell r="A452" t="str">
            <v>6.64)Participanţi la ore de instruire formală [Nr. rînd. 510]</v>
          </cell>
        </row>
        <row r="453">
          <cell r="A453" t="str">
            <v>6.65)Numărul total de participanţi</v>
          </cell>
        </row>
        <row r="454">
          <cell r="A454" t="str">
            <v>6.66)Din care copii pînă la 16 ani</v>
          </cell>
        </row>
        <row r="455">
          <cell r="A455" t="str">
            <v>6.67)Numărul de expoziţii [Nr. rînd. 460]</v>
          </cell>
        </row>
        <row r="456">
          <cell r="A456" t="str">
            <v>6.68)din care numărul de expoziţii</v>
          </cell>
        </row>
        <row r="457">
          <cell r="A457" t="str">
            <v>6.69)Din care copii pînă la 16 ani</v>
          </cell>
        </row>
        <row r="458">
          <cell r="A458" t="str">
            <v>6.70)Instruirea utilizatorilor [Nr. 
rînd. 470]</v>
          </cell>
        </row>
        <row r="459">
          <cell r="A459" t="str">
            <v>6.71)Numărul total de ore de instruire</v>
          </cell>
        </row>
        <row r="460">
          <cell r="A460" t="str">
            <v>6.72)Numărul total de participanţi</v>
          </cell>
        </row>
        <row r="461">
          <cell r="A461" t="str">
            <v>6.73)Instruirea utilizatorilor (copii pînă la 16 ani)</v>
          </cell>
        </row>
        <row r="462">
          <cell r="A462" t="str">
            <v>6.74)Numărul total de ore de instruire</v>
          </cell>
        </row>
        <row r="463">
          <cell r="A463" t="str">
            <v>6.75)Numărul total de participanţi</v>
          </cell>
        </row>
        <row r="464">
          <cell r="A464" t="str">
            <v>6.76)Instruirea utilizatorilor formală [Nr. 
rînd. 480]</v>
          </cell>
        </row>
        <row r="465">
          <cell r="A465" t="str">
            <v>6.77)număr de ore de instruire formală</v>
          </cell>
        </row>
        <row r="466">
          <cell r="A466" t="str">
            <v>6.78)număr de participanţi</v>
          </cell>
        </row>
        <row r="467">
          <cell r="A467" t="str">
            <v>6.79)Instruirea formală a utilizatorilor (copii pînă la 16 ani)</v>
          </cell>
        </row>
        <row r="468">
          <cell r="A468" t="str">
            <v>6.80)Numărul total de ore de instruire</v>
          </cell>
        </row>
        <row r="469">
          <cell r="A469" t="str">
            <v>6.81)Numărul total de participanţi</v>
          </cell>
        </row>
        <row r="470">
          <cell r="A470" t="str">
            <v>7.1)Resurse online[Nr. rînd. 480,510,520]</v>
          </cell>
        </row>
        <row r="471">
          <cell r="A471" t="str">
            <v>7.2)Existenţa catalogului electronic cu acces on-line</v>
          </cell>
        </row>
        <row r="472">
          <cell r="A472" t="str">
            <v>7.3)Existenţa catalogului electronic cu acces local</v>
          </cell>
        </row>
        <row r="473">
          <cell r="A473" t="str">
            <v>7.4)Numărul de înregistrări în catalogul electronic</v>
          </cell>
        </row>
        <row r="474">
          <cell r="A474" t="str">
            <v>7.5)Existenţa website-ului bibliotecii</v>
          </cell>
        </row>
        <row r="475">
          <cell r="A475" t="str">
            <v>7.6)Numărul de bloguri ale bibliotecii</v>
          </cell>
        </row>
        <row r="476">
          <cell r="A476" t="str">
            <v>7.7)Numărul de activităţi (culturale, educaţionale, ştiinţifice ş.a.) [Nr. 
rînd. 530]</v>
          </cell>
        </row>
        <row r="477">
          <cell r="A477" t="str">
            <v>7.8)Număr de activități [rînd 530]</v>
          </cell>
        </row>
        <row r="478">
          <cell r="A478" t="str">
            <v>7.9)din care copii pînă la 16 ani</v>
          </cell>
        </row>
        <row r="479">
          <cell r="A479" t="str">
            <v>7.10)din care numărul de expoziţii [Nr. rînd. 540]</v>
          </cell>
        </row>
        <row r="480">
          <cell r="A480" t="str">
            <v>7.11)Din care
copii până la 16 ani</v>
          </cell>
        </row>
        <row r="481">
          <cell r="A481" t="str">
            <v>7.12)Numărul de servicii moderne implementate pe parcursul anului de referință</v>
          </cell>
        </row>
        <row r="482">
          <cell r="A482" t="str">
            <v>7.13)Din care copii până la 16 ani</v>
          </cell>
        </row>
        <row r="483">
          <cell r="A483" t="str">
            <v>7.14)Numărul de utilizatori care au beneficiat de servicii moderne de bibliotecă</v>
          </cell>
        </row>
        <row r="484">
          <cell r="A484" t="str">
            <v>7.15)Din care copii până la 16 ani</v>
          </cell>
        </row>
        <row r="485">
          <cell r="A485" t="str">
            <v>7.16)Instruirea non-formală a utilizatorilor</v>
          </cell>
        </row>
        <row r="486">
          <cell r="A486" t="str">
            <v>7.17)Numărul total de ore de instruire non-formală [Nr. rînd 570]</v>
          </cell>
        </row>
        <row r="487">
          <cell r="A487" t="str">
            <v>7.18)din care număr de ore de instruire non-formală în domeniul TI</v>
          </cell>
        </row>
        <row r="488">
          <cell r="A488" t="str">
            <v>7.19)Numărul total de participanți la ore de instruire non-formală</v>
          </cell>
        </row>
        <row r="489">
          <cell r="A489" t="str">
            <v>7.20)Din care copii până la 16 ani</v>
          </cell>
        </row>
        <row r="490">
          <cell r="A490" t="str">
            <v>7.21)din care număr de  participanți la instruirea non-formală în domeniul TI</v>
          </cell>
        </row>
        <row r="491">
          <cell r="A491" t="str">
            <v>7.22)Din care copii până la 16 ani</v>
          </cell>
        </row>
        <row r="492">
          <cell r="A492" t="str">
            <v>7.23)Instruirea utilizatorilor formală [Nr. 
rînd. 610]</v>
          </cell>
        </row>
        <row r="493">
          <cell r="A493" t="str">
            <v>7.24)Numărul total de ore de instruire formală  [Nr. rînd 610]</v>
          </cell>
        </row>
        <row r="494">
          <cell r="A494" t="str">
            <v>7.25)din care număr de ore de instruire formală în domeniul TI</v>
          </cell>
        </row>
        <row r="495">
          <cell r="A495" t="str">
            <v>7.26)Participanţi la ore de instruire formală [Nr. rînd. 630]</v>
          </cell>
        </row>
        <row r="496">
          <cell r="A496" t="str">
            <v>7.27)Numărul total de participanţi la ore de instruire formală, realizată de bibiotecă, inclusiv  în parteneriat cu instituții autorizate/acreditate [Nr. rînd 630]</v>
          </cell>
        </row>
        <row r="497">
          <cell r="A497" t="str">
            <v>7.28)din care: 
Copii până la 16 ani</v>
          </cell>
        </row>
        <row r="498">
          <cell r="A498" t="str">
            <v>7.29)din care număr de  participanți la instruirea formală în domeniul TI</v>
          </cell>
        </row>
        <row r="499">
          <cell r="A499" t="str">
            <v>7.30)Din care copii până la 16 ani</v>
          </cell>
        </row>
        <row r="500">
          <cell r="A500" t="str">
            <v>7.31)Numărul de parteneri ai bibliotecii (la nivel local, național sau internațional)</v>
          </cell>
        </row>
        <row r="501">
          <cell r="A501" t="str">
            <v>7.32)Din care număr de parteneri internaționali [Nr. rînd 660]</v>
          </cell>
        </row>
        <row r="502">
          <cell r="A502" t="str">
            <v>7.33)Numărul total de cereri primite de  la alte biblioteci [Nr. rînd. 490]</v>
          </cell>
        </row>
        <row r="503">
          <cell r="A503" t="str">
            <v>7.34)Biblioteci din alte ţări</v>
          </cell>
        </row>
        <row r="504">
          <cell r="A504" t="str">
            <v>7.35)Numărul de împrumuturi furnizate (unităţi materiale) [Nr. rînd. 500]</v>
          </cell>
        </row>
        <row r="505">
          <cell r="A505" t="str">
            <v>7.36)Biblioteci din alte ţări</v>
          </cell>
        </row>
        <row r="506">
          <cell r="A506" t="str">
            <v>7.37)Numărul total de cereri adresate altor biblioteci [Nr. rînd. 510]</v>
          </cell>
        </row>
        <row r="507">
          <cell r="A507" t="str">
            <v>7.38)Biblioteci din alte ţări</v>
          </cell>
        </row>
        <row r="508">
          <cell r="A508" t="str">
            <v>7.39)Numărul de împrumuturi primite (unităţi materiale) [Nr. rînd. 520]</v>
          </cell>
        </row>
        <row r="509">
          <cell r="A509" t="str">
            <v>7.40)Biblioteci din alte ţări</v>
          </cell>
        </row>
        <row r="510">
          <cell r="A510" t="str">
            <v>7.41)Numărul total de cereri primite de la alte biblioteci [Nr. rînd. 520]</v>
          </cell>
        </row>
        <row r="511">
          <cell r="A511" t="str">
            <v>7.42)Biblioteci din ţară</v>
          </cell>
        </row>
        <row r="512">
          <cell r="A512" t="str">
            <v>7.43)Biblioteci din alte ţări</v>
          </cell>
        </row>
        <row r="513">
          <cell r="A513" t="str">
            <v>7.44)Numărul de împrumuturi furnizate (unităţi materiale) [Nr. rînd. 530]</v>
          </cell>
        </row>
        <row r="514">
          <cell r="A514" t="str">
            <v>7.45)Biblioteci din ţară</v>
          </cell>
        </row>
        <row r="515">
          <cell r="A515" t="str">
            <v>7.46)Biblioteci din alte ţări</v>
          </cell>
        </row>
        <row r="516">
          <cell r="A516" t="str">
            <v>7.47)Numărul total de cereri adresate altor biblioteci[Nr. rînd. 540]</v>
          </cell>
        </row>
        <row r="517">
          <cell r="A517" t="str">
            <v>7.48)Biblioteci din ţară</v>
          </cell>
        </row>
        <row r="518">
          <cell r="A518" t="str">
            <v>7.49)Biblioteci din alte ţări</v>
          </cell>
        </row>
        <row r="519">
          <cell r="A519" t="str">
            <v>7.50)Numărul de împrumuturi primite (unităţi materiale) [Nr. rînd. 550]</v>
          </cell>
        </row>
        <row r="520">
          <cell r="A520" t="str">
            <v>7.51)Biblioteci din ţară</v>
          </cell>
        </row>
        <row r="521">
          <cell r="A521" t="str">
            <v>7.52)Biblioteci din alte ţări</v>
          </cell>
        </row>
        <row r="522">
          <cell r="A522" t="str">
            <v>8.1)Personal</v>
          </cell>
        </row>
        <row r="523">
          <cell r="A523" t="str">
            <v>8.2)Personal [Col 1, 2]</v>
          </cell>
        </row>
        <row r="524">
          <cell r="A524" t="str">
            <v>8.3)Personalul: total (numărul)</v>
          </cell>
        </row>
        <row r="525">
          <cell r="A525" t="str">
            <v>8.4)Personalul: în echivalent norme întregi</v>
          </cell>
        </row>
        <row r="526">
          <cell r="A526" t="str">
            <v>8.5)Din care personal profesional de bibliotecă şi personal specializat calificat (număr) [Col 3, 4]</v>
          </cell>
        </row>
        <row r="527">
          <cell r="A527" t="str">
            <v>8.6)Din care personal profesional de bibliotecă şi personal specializat calificat (număr) [Col 3, 4]</v>
          </cell>
        </row>
        <row r="528">
          <cell r="A528" t="str">
            <v>8.7)Din numărul personalului: bibliotecari - total</v>
          </cell>
        </row>
        <row r="529">
          <cell r="A529" t="str">
            <v>8.8)Din numărul personalului: bibliotecari - în echivalent norme întregi</v>
          </cell>
        </row>
        <row r="530">
          <cell r="A530" t="str">
            <v>8.9)Din care personal cu studii  superioare (număr) [Col 5, 6]</v>
          </cell>
        </row>
        <row r="531">
          <cell r="A531" t="str">
            <v>8.10)Din care personal cu studii  superioare (număr) [Col 5, 6]</v>
          </cell>
        </row>
        <row r="532">
          <cell r="A532" t="str">
            <v>8.11)Din numărul personalului: cu studii superioare - total</v>
          </cell>
        </row>
        <row r="533">
          <cell r="A533" t="str">
            <v>8.12)Din numărul personalului: cu studii superioare, inclusiv personal profesional</v>
          </cell>
        </row>
        <row r="534">
          <cell r="A534" t="str">
            <v>8.13)Informaticieni (ingineri-programatori, admi-nistratori de reţea)</v>
          </cell>
        </row>
        <row r="535">
          <cell r="A535" t="str">
            <v>8.14)cu studii medii [Col 7, 8]</v>
          </cell>
        </row>
        <row r="536">
          <cell r="A536" t="str">
            <v>8.15)cu studii medii [Col 7, 8]</v>
          </cell>
        </row>
        <row r="537">
          <cell r="A537" t="str">
            <v>8.16)Din numărul personalului: cu studii medii- total</v>
          </cell>
        </row>
        <row r="538">
          <cell r="A538" t="str">
            <v>8.17)Din numărul personalului: cu studii medii de specialitate</v>
          </cell>
        </row>
        <row r="539">
          <cell r="A539" t="str">
            <v>8.18)Personal care deţin grad de calificare</v>
          </cell>
        </row>
        <row r="540">
          <cell r="A540" t="str">
            <v>8.19)Informaticieni (ingineri, programatori, administratori de reţea)</v>
          </cell>
        </row>
        <row r="541">
          <cell r="A541" t="str">
            <v>8.20)Personal care deţine categorie de calificare 
[Col. 10, 11, 12, 13]</v>
          </cell>
        </row>
        <row r="542">
          <cell r="A542" t="str">
            <v>8.21)din care
categria  II</v>
          </cell>
        </row>
        <row r="543">
          <cell r="A543" t="str">
            <v>8.22)din care
categoria  I</v>
          </cell>
        </row>
        <row r="544">
          <cell r="A544" t="str">
            <v>8.23)din care
categoria superioară</v>
          </cell>
        </row>
        <row r="545">
          <cell r="A545" t="str">
            <v>9.1)Biblioteca Dvs. face parte din programul național Novateca? [Vă rugăm să selectați opțiunea potrivită]</v>
          </cell>
        </row>
        <row r="546">
          <cell r="A546" t="str">
            <v>9.2)Existenţa catalogului electronic cu acces on-line (da – 1; nu – 0) [Nr. rînd. 480]</v>
          </cell>
        </row>
        <row r="547">
          <cell r="A547" t="str">
            <v>9.3)Din totalul personalului de biblioteca indicați nr. de femei</v>
          </cell>
        </row>
        <row r="548">
          <cell r="A548" t="str">
            <v>9.4)Existenţa catalogului electronic cu acces local (da – 1; nu – 0) [Nr. rînd. 490]</v>
          </cell>
        </row>
        <row r="549">
          <cell r="A549" t="str">
            <v>9.5)Din totalul personalului de biblioteca indicați nr. de bărbați</v>
          </cell>
        </row>
        <row r="550">
          <cell r="A550" t="str">
            <v>9.6)Numărul de înregistrări în catalogul electronic[Nr. rînd. 500]</v>
          </cell>
        </row>
        <row r="551">
          <cell r="A551" t="str">
            <v>9.7)Care este structura pe vârste a personalului de bibliotecă :</v>
          </cell>
        </row>
        <row r="552">
          <cell r="A552" t="str">
            <v>9.8)Existenţa website-ului bibliotecii (da – 1; nu – 0)
[Nr. rînd. 510]</v>
          </cell>
        </row>
        <row r="553">
          <cell r="A553" t="str">
            <v>9.9)Pâna la 30 ani</v>
          </cell>
        </row>
        <row r="554">
          <cell r="A554" t="str">
            <v>9.10)Numărul de bloguri ale bibliotecii
[Nr. rînd. 520]</v>
          </cell>
        </row>
        <row r="555">
          <cell r="A555" t="str">
            <v>9.11)30 - 40 ani</v>
          </cell>
        </row>
        <row r="556">
          <cell r="A556" t="str">
            <v>9.12)Numărul de activităţi (culturale, educaţionale, ştiinţifice ş.a.) [Nr. rînd. 530]</v>
          </cell>
        </row>
        <row r="557">
          <cell r="A557" t="str">
            <v>9.13)41- 50 ani</v>
          </cell>
        </row>
        <row r="558">
          <cell r="A558" t="str">
            <v>9.14)Numărul de activităţi (culturale, educaţionale, ştiinţifice ş.a.)</v>
          </cell>
        </row>
        <row r="559">
          <cell r="A559" t="str">
            <v>9.15)51 - 60 ani</v>
          </cell>
        </row>
        <row r="560">
          <cell r="A560" t="str">
            <v>9.16)Din care
copii până la 16 ani</v>
          </cell>
        </row>
        <row r="561">
          <cell r="A561" t="str">
            <v>9.17)Peste 61 ani</v>
          </cell>
        </row>
        <row r="562">
          <cell r="A562" t="str">
            <v>9.18)Total expoziţii din numărul de activităţi (culturale, educaţionale, ştiinţifice ş.a.)
[Nr. rînd. 540]</v>
          </cell>
        </row>
        <row r="563">
          <cell r="A563" t="str">
            <v>9.19)Total cheltuieli curente (în mii lei)</v>
          </cell>
        </row>
        <row r="564">
          <cell r="A564" t="str">
            <v>9.20)din care numărul de expoziţii</v>
          </cell>
        </row>
        <row r="565">
          <cell r="A565" t="str">
            <v>9.21)Total cheltuieli</v>
          </cell>
        </row>
        <row r="566">
          <cell r="A566" t="str">
            <v>9.22)Din care
copii până la 16 ani</v>
          </cell>
        </row>
        <row r="567">
          <cell r="A567" t="str">
            <v>9.23)inclusiv pentru personal</v>
          </cell>
        </row>
        <row r="568">
          <cell r="A568" t="str">
            <v>9.24)Numărul de servicii moderne implementate pe parcursul anului de referință
[ Nr. rînd 550]</v>
          </cell>
        </row>
        <row r="569">
          <cell r="A569" t="str">
            <v>9.25)inclusiv pentru achiziții de documente și abonare</v>
          </cell>
        </row>
        <row r="570">
          <cell r="A570" t="str">
            <v>9.26)Din care
copii până la 16 ani</v>
          </cell>
        </row>
        <row r="571">
          <cell r="A571" t="str">
            <v>9.27)incusiv pentru informatizare</v>
          </cell>
        </row>
        <row r="572">
          <cell r="A572" t="str">
            <v>9.28)Numărul de utilizatori care au beneficiat de servicii moderne de bibliotecă [Nr. de rînd 560]</v>
          </cell>
        </row>
        <row r="573">
          <cell r="A573" t="str">
            <v>9.29)inclusiv pentru  reparație</v>
          </cell>
        </row>
        <row r="574">
          <cell r="A574" t="str">
            <v>9.30)Din care
copii până la 16 ani</v>
          </cell>
        </row>
        <row r="575">
          <cell r="A575" t="str">
            <v>9.31)alte cheltuieli</v>
          </cell>
        </row>
        <row r="576">
          <cell r="A576" t="str">
            <v>9.32)Instruirea non-formală a utilizatorilor [Nr. de rînd 570-600]</v>
          </cell>
        </row>
        <row r="577">
          <cell r="A577" t="str">
            <v>9.33)Personal care deține  grad de calificare</v>
          </cell>
        </row>
        <row r="578">
          <cell r="A578" t="str">
            <v>9.34)Numărul total de ore de instruire non-formală</v>
          </cell>
        </row>
        <row r="579">
          <cell r="A579" t="str">
            <v>9.35)Gradul superior</v>
          </cell>
        </row>
        <row r="580">
          <cell r="A580" t="str">
            <v>9.36)Din care
copii până la 16 ani</v>
          </cell>
        </row>
        <row r="581">
          <cell r="A581" t="str">
            <v>9.37)Gradul I</v>
          </cell>
        </row>
        <row r="582">
          <cell r="A582" t="str">
            <v>9.38)din care număr de ore de instruire non-formală în domeniul TI</v>
          </cell>
        </row>
        <row r="583">
          <cell r="A583" t="str">
            <v>9.39)Gradul II</v>
          </cell>
        </row>
        <row r="584">
          <cell r="A584" t="str">
            <v>9.40)Din care
copii până la 16 ani</v>
          </cell>
        </row>
        <row r="585">
          <cell r="A585" t="str">
            <v>9.41)Dacă biblioteca dispune de blog, site, vă rugăm sa inserați adresa lui (link) în spațiul de mai jos [Daca aveti mai multe bloguri va rog sa separati adresele prin ";" ]</v>
          </cell>
        </row>
        <row r="586">
          <cell r="A586" t="str">
            <v>9.42)Numărul total de participanți la ore de instruire non-formală</v>
          </cell>
        </row>
        <row r="587">
          <cell r="A587" t="str">
            <v>9.43)Din care
copii până la 16 ani</v>
          </cell>
        </row>
        <row r="588">
          <cell r="A588" t="str">
            <v>9.44)din care număr de  participanți la instruirea non-formală în domeniul TI</v>
          </cell>
        </row>
        <row r="589">
          <cell r="A589" t="str">
            <v>9.45)Din care
copii până la 16 ani</v>
          </cell>
        </row>
        <row r="590">
          <cell r="A590" t="str">
            <v>9.46)Total buget</v>
          </cell>
        </row>
        <row r="591">
          <cell r="A591" t="str">
            <v>9.47)Total cheltuieli [col 3,4,5,6,7]</v>
          </cell>
        </row>
        <row r="592">
          <cell r="A592" t="str">
            <v>9.48)Din care:
pentru personal</v>
          </cell>
        </row>
        <row r="593">
          <cell r="A593" t="str">
            <v>9.49)din care: 
pentru achiziție de documente</v>
          </cell>
        </row>
        <row r="594">
          <cell r="A594" t="str">
            <v>9.50)din care: 
pentru informatizare</v>
          </cell>
        </row>
        <row r="595">
          <cell r="A595" t="str">
            <v>9.51)din care: 
pentru reparații</v>
          </cell>
        </row>
        <row r="596">
          <cell r="A596" t="str">
            <v>9.52)din care: 
alte cheltuieli</v>
          </cell>
        </row>
        <row r="597">
          <cell r="A597" t="str">
            <v>9.53)Valoarea totală a fondurilor atrase</v>
          </cell>
        </row>
        <row r="598">
          <cell r="A598" t="str">
            <v>9.54)Instruirea formală a utilizatorilor, realizată de bibiotecă, inclusiv în parteneriat cu instituții autorizate/acreditate [Nr.de rînd 610-640]</v>
          </cell>
        </row>
        <row r="599">
          <cell r="A599" t="str">
            <v>9.55)Numărul total de ore de instruire formală</v>
          </cell>
        </row>
        <row r="600">
          <cell r="A600" t="str">
            <v>9.56)Din care
copii până la 16 ani</v>
          </cell>
        </row>
        <row r="601">
          <cell r="A601" t="str">
            <v>9.57)din care număr de ore de instruire formală în domeniul TI</v>
          </cell>
        </row>
        <row r="602">
          <cell r="A602" t="str">
            <v>9.58)Din care
copii până la 16 ani</v>
          </cell>
        </row>
        <row r="603">
          <cell r="A603" t="str">
            <v>9.59)Numărul total de participanţi la ore de instruire formală, realizată de bibiotecă, inclusiv  în parteneriat cu instituții autorizate/acreditate</v>
          </cell>
        </row>
        <row r="604">
          <cell r="A604" t="str">
            <v>9.60)Din care
copii până la 16 ani</v>
          </cell>
        </row>
        <row r="605">
          <cell r="A605" t="str">
            <v>9.61)din care număr de  participanți la instruirea formală în domeniul TI</v>
          </cell>
        </row>
        <row r="606">
          <cell r="A606" t="str">
            <v>9.62)Din care
copii până la 16 ani</v>
          </cell>
        </row>
        <row r="607">
          <cell r="A607" t="str">
            <v>9.63)Parteneri ai bibliotecii (la nivel local, național sau internațional) [Nr.de rînd 650]</v>
          </cell>
        </row>
        <row r="608">
          <cell r="A608" t="str">
            <v>9.64)Numărul de parteneri ai bibliotecii (la nivel local, național sau internațional)</v>
          </cell>
        </row>
        <row r="609">
          <cell r="A609" t="str">
            <v>9.65)din care număr de parteneri internaționali</v>
          </cell>
        </row>
        <row r="610">
          <cell r="A610" t="str">
            <v>9.66)Numărul total de împrumuturi</v>
          </cell>
        </row>
        <row r="611">
          <cell r="A611" t="str">
            <v>9.67)Valoarea numărului total de împrumuturi</v>
          </cell>
        </row>
        <row r="612">
          <cell r="A612" t="str">
            <v>9.68)Numărul de vizite la calculatoare</v>
          </cell>
        </row>
        <row r="613">
          <cell r="A613" t="str">
            <v>9.69)Valoarea numărului de vizite la calculatoare [lei]</v>
          </cell>
        </row>
        <row r="614">
          <cell r="A614" t="str">
            <v>9.70)Numărul total de ore de instruire în IT</v>
          </cell>
        </row>
        <row r="615">
          <cell r="A615" t="str">
            <v>9.71)Numărul total de participanți la instruiri IT</v>
          </cell>
        </row>
        <row r="616">
          <cell r="A616" t="str">
            <v>9.72)Valoarea instruiri IT [lei]</v>
          </cell>
        </row>
        <row r="617">
          <cell r="A617" t="str">
            <v>9.73)Valoare instruiri alte domenii [lei]</v>
          </cell>
        </row>
        <row r="618">
          <cell r="A618" t="str">
            <v>9.74)Total buget si investitii</v>
          </cell>
        </row>
        <row r="619">
          <cell r="A619" t="str">
            <v>9.75)Total brut</v>
          </cell>
        </row>
        <row r="620">
          <cell r="A620" t="str">
            <v>9.76)Total net</v>
          </cell>
        </row>
        <row r="621">
          <cell r="A621" t="str">
            <v>9.77)Rezultat ROI</v>
          </cell>
        </row>
        <row r="622">
          <cell r="A622" t="str">
            <v>10.1)Informaticieni (ingineri-programatori, administratori de reţea)</v>
          </cell>
        </row>
        <row r="623">
          <cell r="A623" t="str">
            <v>10.2)Personal care deţine categorie de calificare [col 11,12,13]</v>
          </cell>
        </row>
        <row r="624">
          <cell r="A624" t="str">
            <v>10.3)Total</v>
          </cell>
        </row>
        <row r="625">
          <cell r="A625" t="str">
            <v>10.4)din care: 
categria  II</v>
          </cell>
        </row>
        <row r="626">
          <cell r="A626" t="str">
            <v>10.5)din care: 
categoria  I</v>
          </cell>
        </row>
        <row r="627">
          <cell r="A627" t="str">
            <v>10.6)din care: 
categoria superioară</v>
          </cell>
        </row>
        <row r="628">
          <cell r="A628" t="str">
            <v>10.7)Total buget [Nr. de rînd 710]</v>
          </cell>
        </row>
        <row r="629">
          <cell r="A629" t="str">
            <v>10.8)Total cheltuieli [Col. 3,4,5,6,7]</v>
          </cell>
        </row>
        <row r="630">
          <cell r="A630" t="str">
            <v>10.9)Total cheltuieli</v>
          </cell>
        </row>
        <row r="631">
          <cell r="A631" t="str">
            <v>10.10)Din care pentru 
personal</v>
          </cell>
        </row>
        <row r="632">
          <cell r="A632" t="str">
            <v>10.11)Din care   pentru achiziție de documente</v>
          </cell>
        </row>
        <row r="633">
          <cell r="A633" t="str">
            <v>10.12)Din care 
pentru informatizare</v>
          </cell>
        </row>
        <row r="634">
          <cell r="A634" t="str">
            <v>10.13)Din care 
pentru reparații</v>
          </cell>
        </row>
        <row r="635">
          <cell r="A635" t="str">
            <v>10.14)Din care 
alte cheltuieli</v>
          </cell>
        </row>
        <row r="636">
          <cell r="A636" t="str">
            <v>10.15)Valoarea totală a fondurilor atrase</v>
          </cell>
        </row>
        <row r="637">
          <cell r="A637" t="str">
            <v>10.16)Valoarea totală a fondurilor atrase</v>
          </cell>
        </row>
        <row r="638">
          <cell r="A638" t="str">
            <v>10.17)Total buget [Nr. de rînd 710]</v>
          </cell>
        </row>
        <row r="639">
          <cell r="A639" t="str">
            <v>10.18)Total cheltuieli [Col. 3,4,5,6,7]</v>
          </cell>
        </row>
        <row r="640">
          <cell r="A640" t="str">
            <v>10.19)Total cheltuieli</v>
          </cell>
        </row>
        <row r="641">
          <cell r="A641" t="str">
            <v>10.20)Din care pentru 
personal</v>
          </cell>
        </row>
        <row r="642">
          <cell r="A642" t="str">
            <v>10.21)Din care   pentru achiziție de documente</v>
          </cell>
        </row>
        <row r="643">
          <cell r="A643" t="str">
            <v>10.22)Din care pentru informatizare</v>
          </cell>
        </row>
        <row r="644">
          <cell r="A644" t="str">
            <v>10.23)Din care pentru reparații</v>
          </cell>
        </row>
        <row r="645">
          <cell r="A645" t="str">
            <v>10.24)Din care alte cheltuieli</v>
          </cell>
        </row>
        <row r="646">
          <cell r="A646" t="str">
            <v>10.25)Valoarea totală a fondurilor atrase</v>
          </cell>
        </row>
        <row r="647">
          <cell r="A647" t="str">
            <v>10.26)Valoarea totală a fondurilor atrase</v>
          </cell>
        </row>
        <row r="648">
          <cell r="A648" t="str">
            <v>11.1)Instruirea non-formală a personalului, realizată de bibliotecă</v>
          </cell>
        </row>
        <row r="649">
          <cell r="A649" t="str">
            <v>11.2)Număr total de ore de instruire</v>
          </cell>
        </row>
        <row r="650">
          <cell r="A650" t="str">
            <v>11.3)Număr de participanți</v>
          </cell>
        </row>
        <row r="651">
          <cell r="A651" t="str">
            <v>11.4)total</v>
          </cell>
        </row>
        <row r="652">
          <cell r="A652" t="str">
            <v>11.5)din care: 
angajați ai bibliotecii</v>
          </cell>
        </row>
        <row r="653">
          <cell r="A653" t="str">
            <v>11.6)din care: 
angajați ai altor biblioteci</v>
          </cell>
        </row>
        <row r="654">
          <cell r="A654" t="str">
            <v>11.7)Instruirea formală a personalului, realizată de bibliotecă pe baza cursurilor autorizate/acreditate [Nr. rînd 740]</v>
          </cell>
        </row>
        <row r="655">
          <cell r="A655" t="str">
            <v>11.8)Număr total de ore de instruire</v>
          </cell>
        </row>
        <row r="656">
          <cell r="A656" t="str">
            <v>11.9)Număr de participanți</v>
          </cell>
        </row>
        <row r="657">
          <cell r="A657" t="str">
            <v>11.10)total</v>
          </cell>
        </row>
        <row r="658">
          <cell r="A658" t="str">
            <v>11.11)din care: 
angajați ai bibliotecii</v>
          </cell>
        </row>
        <row r="659">
          <cell r="A659" t="str">
            <v>11.12)din care: 
angajați ai altor biblioteci</v>
          </cell>
        </row>
        <row r="660">
          <cell r="A660" t="str">
            <v>11.13)Instruirea formală a personalului, realizată în bibliotecă de alte instituții autorizate/acreditate [Nr. rînd 750]</v>
          </cell>
        </row>
        <row r="661">
          <cell r="A661" t="str">
            <v>11.14)Număr total de ore de instruire</v>
          </cell>
        </row>
        <row r="662">
          <cell r="A662" t="str">
            <v>11.15)Număr de participanți</v>
          </cell>
        </row>
        <row r="663">
          <cell r="A663" t="str">
            <v>11.16)total</v>
          </cell>
        </row>
        <row r="664">
          <cell r="A664" t="str">
            <v>11.17)din care: 
angajați ai bibliotecii</v>
          </cell>
        </row>
        <row r="665">
          <cell r="A665" t="str">
            <v>11.18)din care: 
angajați ai altor biblioteci</v>
          </cell>
        </row>
        <row r="666">
          <cell r="A666" t="str">
            <v>11.19)Participarea angajaților bibliotecii la acțiuni de instruire non-formală, organizate de alte biblioteci sau centre de formare [Nr. rînd 760]</v>
          </cell>
        </row>
        <row r="667">
          <cell r="A667" t="str">
            <v>11.20)Participarea angajaților bibliotecii la acțiuni de instruire non-formală, organizate de alte biblioteci sau centre de formare [Nr. rînd 760]</v>
          </cell>
        </row>
        <row r="668">
          <cell r="A668" t="str">
            <v>11.21)Număr total de ore de instruire</v>
          </cell>
        </row>
        <row r="669">
          <cell r="A669" t="str">
            <v>11.22)angajați ai bibliotecii</v>
          </cell>
        </row>
        <row r="670">
          <cell r="A670" t="str">
            <v>11.23)Participarea angajaților bibliotecii la acțiuni de instruire formală, organizate de alte biblioteci care oferă cursuri autorizate/acreditate [Nr. rînd 770]</v>
          </cell>
        </row>
        <row r="671">
          <cell r="A671" t="str">
            <v>11.24)Număr total de ore de instruire</v>
          </cell>
        </row>
        <row r="672">
          <cell r="A672" t="str">
            <v>11.25)angajați ai bibliotecii</v>
          </cell>
        </row>
        <row r="673">
          <cell r="A673" t="str">
            <v>11.26)Participarea angajaților bibliotecii la acțiuni de instruire formală, realizate de alte instituții autorizate/acreditate [Nr. rînd 780]</v>
          </cell>
        </row>
        <row r="674">
          <cell r="A674" t="str">
            <v>11.27)Număr total de ore de instruire</v>
          </cell>
        </row>
        <row r="675">
          <cell r="A675" t="str">
            <v>11.28)angajați ai bibliotecii</v>
          </cell>
        </row>
        <row r="676">
          <cell r="A676" t="str">
            <v>11.29)din care număr de parteneri internaționali</v>
          </cell>
        </row>
        <row r="677">
          <cell r="A677" t="str">
            <v>11.30)Instruirea non-formală a personalului, realizată de bibliotecă [Nr.de rînd 730]</v>
          </cell>
        </row>
        <row r="678">
          <cell r="A678" t="str">
            <v>11.31)Număr total de ore de instruire</v>
          </cell>
        </row>
        <row r="679">
          <cell r="A679" t="str">
            <v>11.32)Număr de participanți - total</v>
          </cell>
        </row>
        <row r="680">
          <cell r="A680" t="str">
            <v>11.33)din care 
angajați ai bibliotecii</v>
          </cell>
        </row>
        <row r="681">
          <cell r="A681" t="str">
            <v>11.34)din care
angajați ai altor biblioteci</v>
          </cell>
        </row>
        <row r="682">
          <cell r="A682" t="str">
            <v>11.35)Instruirea formală a personalului, realizată de bibliotecă pe baza cursurilor autorizate/acreditate [Nr.de rînd 740]</v>
          </cell>
        </row>
        <row r="683">
          <cell r="A683" t="str">
            <v>11.36)Număr total de ore de instruire</v>
          </cell>
        </row>
        <row r="684">
          <cell r="A684" t="str">
            <v>11.37)Număr de participanți - total</v>
          </cell>
        </row>
        <row r="685">
          <cell r="A685" t="str">
            <v>11.38)din care angajați ai bibliotecii</v>
          </cell>
        </row>
        <row r="686">
          <cell r="A686" t="str">
            <v>11.39)din care 
angajați ai altor biblioteci</v>
          </cell>
        </row>
        <row r="687">
          <cell r="A687" t="str">
            <v>11.40)Instruirea formală a personalului, realizată în bibliotecă de alte instituții autorizate/acreditate [Nr.de rînd 750]</v>
          </cell>
        </row>
        <row r="688">
          <cell r="A688" t="str">
            <v>11.41)Număr total de ore de instruire</v>
          </cell>
        </row>
        <row r="689">
          <cell r="A689" t="str">
            <v>11.42)Număr de participanți - total</v>
          </cell>
        </row>
        <row r="690">
          <cell r="A690" t="str">
            <v>11.43)din care 
angajați ai bibliotecii</v>
          </cell>
        </row>
        <row r="691">
          <cell r="A691" t="str">
            <v>11.44)din care 
angajați ai altor biblioteci</v>
          </cell>
        </row>
        <row r="692">
          <cell r="A692" t="str">
            <v>11.45)Participarea angajaților bibliotecii la acțiuni de instruire non-formală, organizate de alte biblioteci sau centre de formare [ Nr. de rînd 760]</v>
          </cell>
        </row>
        <row r="693">
          <cell r="A693" t="str">
            <v>11.46)Număr total de ore de instruire</v>
          </cell>
        </row>
        <row r="694">
          <cell r="A694" t="str">
            <v>11.47)din care 
angajați ai  bibliotecii</v>
          </cell>
        </row>
        <row r="695">
          <cell r="A695" t="str">
            <v>11.48)Participarea angajaților bibliotecii la acțiuni de instruire formală, organi-zate de alte biblioteci care oferă cursuri autorizate/acreditate [Nr.de rînd 770]</v>
          </cell>
        </row>
        <row r="696">
          <cell r="A696" t="str">
            <v>11.49)Număr total de ore de instruire</v>
          </cell>
        </row>
        <row r="697">
          <cell r="A697" t="str">
            <v>11.50)din care 
angajați ai bibliotecii</v>
          </cell>
        </row>
        <row r="698">
          <cell r="A698" t="str">
            <v>11.51)Participarea angajaților bibliotecii la acțiuni de instruire formală, realizate de alte instituții autorizate/acreditate [Nr. de rînd 780]</v>
          </cell>
        </row>
        <row r="699">
          <cell r="A699" t="str">
            <v>11.52)Număr total de ore de instruire</v>
          </cell>
        </row>
        <row r="700">
          <cell r="A700" t="str">
            <v>11.53)din care 
angajați ai bibliotecii</v>
          </cell>
        </row>
        <row r="701">
          <cell r="A701" t="str">
            <v>11.54)Din care copii până la 16 ani</v>
          </cell>
        </row>
        <row r="702">
          <cell r="A702" t="str">
            <v>11.55)Din care copii până la 16 ani</v>
          </cell>
        </row>
        <row r="703">
          <cell r="A703" t="str">
            <v>11.56)Din care copii până la 16 ani</v>
          </cell>
        </row>
        <row r="704">
          <cell r="A704" t="str">
            <v>11.57)Din care copii până la 16 ani</v>
          </cell>
        </row>
        <row r="705">
          <cell r="A705" t="str">
            <v>11.58)Din care copii până la 16 ani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43" zoomScaleNormal="100" workbookViewId="0">
      <selection activeCell="M57" sqref="M57"/>
    </sheetView>
  </sheetViews>
  <sheetFormatPr defaultRowHeight="12.75" x14ac:dyDescent="0.2"/>
  <cols>
    <col min="1" max="1" width="46.28515625" customWidth="1"/>
    <col min="2" max="2" width="9" customWidth="1"/>
    <col min="3" max="3" width="7.5703125" customWidth="1"/>
    <col min="4" max="4" width="7.85546875" customWidth="1"/>
    <col min="5" max="5" width="8.28515625" customWidth="1"/>
    <col min="6" max="7" width="7.7109375" customWidth="1"/>
    <col min="8" max="8" width="9.140625" customWidth="1"/>
    <col min="9" max="9" width="10.5703125" customWidth="1"/>
    <col min="10" max="10" width="10.28515625" customWidth="1"/>
  </cols>
  <sheetData>
    <row r="1" spans="1:10" x14ac:dyDescent="0.2">
      <c r="B1" s="37"/>
      <c r="C1" s="37"/>
      <c r="D1" s="37"/>
      <c r="E1" s="37"/>
      <c r="F1" s="437"/>
      <c r="G1" s="438"/>
      <c r="H1" s="438"/>
      <c r="I1" s="438"/>
      <c r="J1" s="37"/>
    </row>
    <row r="2" spans="1:10" ht="14.25" x14ac:dyDescent="0.2">
      <c r="A2" s="36" t="s">
        <v>227</v>
      </c>
      <c r="B2" s="37"/>
      <c r="C2" s="37"/>
      <c r="D2" s="37"/>
      <c r="E2" s="37"/>
      <c r="F2" s="37"/>
      <c r="G2" s="38"/>
      <c r="H2" s="37"/>
      <c r="I2" s="37"/>
      <c r="J2" s="37"/>
    </row>
    <row r="3" spans="1:10" ht="14.25" x14ac:dyDescent="0.2">
      <c r="A3" s="36" t="s">
        <v>228</v>
      </c>
      <c r="B3" s="36" t="s">
        <v>226</v>
      </c>
      <c r="C3" s="36"/>
      <c r="D3" s="36"/>
      <c r="E3" s="37"/>
      <c r="F3" s="37"/>
      <c r="G3" s="38"/>
      <c r="H3" s="37"/>
      <c r="I3" s="37"/>
      <c r="J3" s="37"/>
    </row>
    <row r="4" spans="1:10" x14ac:dyDescent="0.2">
      <c r="A4" s="442"/>
      <c r="B4" s="442"/>
      <c r="C4" s="37"/>
      <c r="D4" s="37"/>
      <c r="E4" s="37"/>
      <c r="F4" s="37"/>
      <c r="G4" s="38"/>
      <c r="H4" s="38"/>
      <c r="I4" s="38"/>
      <c r="J4" s="37"/>
    </row>
    <row r="5" spans="1:10" x14ac:dyDescent="0.2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ht="18" x14ac:dyDescent="0.2">
      <c r="A6" s="39"/>
      <c r="B6" s="443" t="s">
        <v>0</v>
      </c>
      <c r="C6" s="443"/>
      <c r="D6" s="443"/>
      <c r="E6" s="443"/>
      <c r="F6" s="443"/>
      <c r="G6" s="443"/>
      <c r="H6" s="443"/>
      <c r="I6" s="443"/>
      <c r="J6" s="37"/>
    </row>
    <row r="7" spans="1:10" x14ac:dyDescent="0.2">
      <c r="A7" s="37"/>
      <c r="B7" s="37"/>
      <c r="C7" s="37"/>
      <c r="D7" s="424" t="s">
        <v>178</v>
      </c>
      <c r="E7" s="424"/>
      <c r="F7" s="424"/>
      <c r="G7" s="424"/>
      <c r="H7" s="424"/>
      <c r="I7" s="424"/>
      <c r="J7" s="37"/>
    </row>
    <row r="8" spans="1:10" x14ac:dyDescent="0.2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0" s="26" customFormat="1" ht="24" customHeight="1" x14ac:dyDescent="0.2">
      <c r="A9" s="431" t="s">
        <v>1</v>
      </c>
      <c r="B9" s="439" t="s">
        <v>195</v>
      </c>
      <c r="C9" s="440"/>
      <c r="D9" s="440"/>
      <c r="E9" s="440"/>
      <c r="F9" s="440"/>
      <c r="G9" s="440"/>
      <c r="H9" s="440"/>
      <c r="I9" s="440"/>
      <c r="J9" s="434" t="s">
        <v>107</v>
      </c>
    </row>
    <row r="10" spans="1:10" s="26" customFormat="1" ht="37.5" customHeight="1" x14ac:dyDescent="0.2">
      <c r="A10" s="432"/>
      <c r="B10" s="427" t="s">
        <v>2</v>
      </c>
      <c r="C10" s="439" t="s">
        <v>3</v>
      </c>
      <c r="D10" s="440"/>
      <c r="E10" s="440"/>
      <c r="F10" s="441"/>
      <c r="G10" s="425" t="s">
        <v>46</v>
      </c>
      <c r="H10" s="426"/>
      <c r="I10" s="427" t="s">
        <v>47</v>
      </c>
      <c r="J10" s="435"/>
    </row>
    <row r="11" spans="1:10" s="26" customFormat="1" ht="91.5" x14ac:dyDescent="0.2">
      <c r="A11" s="433"/>
      <c r="B11" s="428"/>
      <c r="C11" s="296" t="s">
        <v>4</v>
      </c>
      <c r="D11" s="296" t="s">
        <v>5</v>
      </c>
      <c r="E11" s="296" t="s">
        <v>6</v>
      </c>
      <c r="F11" s="296" t="s">
        <v>7</v>
      </c>
      <c r="G11" s="297" t="s">
        <v>8</v>
      </c>
      <c r="H11" s="296" t="s">
        <v>59</v>
      </c>
      <c r="I11" s="428"/>
      <c r="J11" s="436"/>
    </row>
    <row r="12" spans="1:10" s="26" customFormat="1" ht="11.25" customHeight="1" x14ac:dyDescent="0.2">
      <c r="A12" s="298" t="s">
        <v>9</v>
      </c>
      <c r="B12" s="213">
        <v>1</v>
      </c>
      <c r="C12" s="213">
        <v>2</v>
      </c>
      <c r="D12" s="213">
        <v>3</v>
      </c>
      <c r="E12" s="213">
        <v>4</v>
      </c>
      <c r="F12" s="213">
        <v>5</v>
      </c>
      <c r="G12" s="213">
        <v>6</v>
      </c>
      <c r="H12" s="213">
        <v>7</v>
      </c>
      <c r="I12" s="213">
        <v>8</v>
      </c>
      <c r="J12" s="213">
        <v>16</v>
      </c>
    </row>
    <row r="13" spans="1:10" s="26" customFormat="1" ht="27.75" customHeight="1" x14ac:dyDescent="0.2">
      <c r="A13" s="338" t="s">
        <v>30</v>
      </c>
      <c r="B13" s="233">
        <f>SUM(B14+B15+B16)</f>
        <v>1338</v>
      </c>
      <c r="C13" s="233">
        <f t="shared" ref="C13:J13" si="0">SUM(C14+C15+C16)</f>
        <v>268</v>
      </c>
      <c r="D13" s="233">
        <f t="shared" si="0"/>
        <v>1070</v>
      </c>
      <c r="E13" s="233">
        <f t="shared" si="0"/>
        <v>1045</v>
      </c>
      <c r="F13" s="233">
        <f t="shared" si="0"/>
        <v>293</v>
      </c>
      <c r="G13" s="233">
        <f t="shared" si="0"/>
        <v>257</v>
      </c>
      <c r="H13" s="233">
        <f t="shared" si="0"/>
        <v>6</v>
      </c>
      <c r="I13" s="293">
        <f t="shared" si="0"/>
        <v>139407</v>
      </c>
      <c r="J13" s="233">
        <f t="shared" si="0"/>
        <v>3415921</v>
      </c>
    </row>
    <row r="14" spans="1:10" s="26" customFormat="1" ht="14.25" x14ac:dyDescent="0.2">
      <c r="A14" s="339" t="s">
        <v>25</v>
      </c>
      <c r="B14" s="300">
        <v>1336</v>
      </c>
      <c r="C14" s="300">
        <v>267</v>
      </c>
      <c r="D14" s="300">
        <v>1069</v>
      </c>
      <c r="E14" s="300">
        <v>1043</v>
      </c>
      <c r="F14" s="300">
        <v>293</v>
      </c>
      <c r="G14" s="300">
        <v>256</v>
      </c>
      <c r="H14" s="300">
        <v>6</v>
      </c>
      <c r="I14" s="301">
        <v>123308</v>
      </c>
      <c r="J14" s="302">
        <v>3415921</v>
      </c>
    </row>
    <row r="15" spans="1:10" s="26" customFormat="1" ht="15.75" customHeight="1" x14ac:dyDescent="0.2">
      <c r="A15" s="340" t="s">
        <v>26</v>
      </c>
      <c r="B15" s="215">
        <v>1</v>
      </c>
      <c r="C15" s="215">
        <v>1</v>
      </c>
      <c r="D15" s="215">
        <v>0</v>
      </c>
      <c r="E15" s="215">
        <v>1</v>
      </c>
      <c r="F15" s="215">
        <v>0</v>
      </c>
      <c r="G15" s="215">
        <v>1</v>
      </c>
      <c r="H15" s="215">
        <v>0</v>
      </c>
      <c r="I15" s="304">
        <v>14530</v>
      </c>
      <c r="J15" s="213">
        <v>0</v>
      </c>
    </row>
    <row r="16" spans="1:10" s="26" customFormat="1" ht="15.75" customHeight="1" x14ac:dyDescent="0.2">
      <c r="A16" s="340" t="s">
        <v>27</v>
      </c>
      <c r="B16" s="215">
        <v>1</v>
      </c>
      <c r="C16" s="215">
        <v>0</v>
      </c>
      <c r="D16" s="215">
        <v>1</v>
      </c>
      <c r="E16" s="215">
        <v>1</v>
      </c>
      <c r="F16" s="215">
        <v>0</v>
      </c>
      <c r="G16" s="215">
        <v>0</v>
      </c>
      <c r="H16" s="215">
        <v>0</v>
      </c>
      <c r="I16" s="304">
        <v>1569</v>
      </c>
      <c r="J16" s="213">
        <v>0</v>
      </c>
    </row>
    <row r="17" spans="1:10" s="26" customFormat="1" ht="27" customHeight="1" x14ac:dyDescent="0.2">
      <c r="A17" s="338" t="s">
        <v>48</v>
      </c>
      <c r="B17" s="233">
        <f>SUM(B18+B19+B20+B21)</f>
        <v>1331</v>
      </c>
      <c r="C17" s="233">
        <f t="shared" ref="C17:J17" si="1">SUM(C18+C19+C20+C21)</f>
        <v>314</v>
      </c>
      <c r="D17" s="233">
        <f t="shared" si="1"/>
        <v>1017</v>
      </c>
      <c r="E17" s="233">
        <f t="shared" si="1"/>
        <v>1313</v>
      </c>
      <c r="F17" s="233">
        <f t="shared" si="1"/>
        <v>18</v>
      </c>
      <c r="G17" s="233">
        <f t="shared" si="1"/>
        <v>257</v>
      </c>
      <c r="H17" s="233">
        <f t="shared" si="1"/>
        <v>5</v>
      </c>
      <c r="I17" s="293">
        <f>SUM(I18+I19+I20+I21)</f>
        <v>110045.63</v>
      </c>
      <c r="J17" s="233">
        <f t="shared" si="1"/>
        <v>0</v>
      </c>
    </row>
    <row r="18" spans="1:10" s="26" customFormat="1" ht="15" customHeight="1" x14ac:dyDescent="0.2">
      <c r="A18" s="340" t="s">
        <v>49</v>
      </c>
      <c r="B18" s="305">
        <v>27</v>
      </c>
      <c r="C18" s="305">
        <v>6</v>
      </c>
      <c r="D18" s="305">
        <v>21</v>
      </c>
      <c r="E18" s="305">
        <v>24</v>
      </c>
      <c r="F18" s="305">
        <v>3</v>
      </c>
      <c r="G18" s="305">
        <v>6</v>
      </c>
      <c r="H18" s="305">
        <v>1</v>
      </c>
      <c r="I18" s="306">
        <v>28463.62</v>
      </c>
      <c r="J18" s="305">
        <v>0</v>
      </c>
    </row>
    <row r="19" spans="1:10" s="26" customFormat="1" ht="39" customHeight="1" x14ac:dyDescent="0.2">
      <c r="A19" s="340" t="s">
        <v>219</v>
      </c>
      <c r="B19" s="304">
        <v>43</v>
      </c>
      <c r="C19" s="304">
        <v>16</v>
      </c>
      <c r="D19" s="304">
        <v>27</v>
      </c>
      <c r="E19" s="304">
        <v>34</v>
      </c>
      <c r="F19" s="304">
        <v>9</v>
      </c>
      <c r="G19" s="304">
        <v>21</v>
      </c>
      <c r="H19" s="304">
        <v>0</v>
      </c>
      <c r="I19" s="304">
        <v>11753.98</v>
      </c>
      <c r="J19" s="304">
        <v>0</v>
      </c>
    </row>
    <row r="20" spans="1:10" s="26" customFormat="1" ht="27.75" customHeight="1" x14ac:dyDescent="0.2">
      <c r="A20" s="340" t="s">
        <v>52</v>
      </c>
      <c r="B20" s="304">
        <v>41</v>
      </c>
      <c r="C20" s="304">
        <v>20</v>
      </c>
      <c r="D20" s="304">
        <v>21</v>
      </c>
      <c r="E20" s="304">
        <v>41</v>
      </c>
      <c r="F20" s="304">
        <v>0</v>
      </c>
      <c r="G20" s="304">
        <v>15</v>
      </c>
      <c r="H20" s="304">
        <v>0</v>
      </c>
      <c r="I20" s="304">
        <v>3654</v>
      </c>
      <c r="J20" s="304">
        <v>0</v>
      </c>
    </row>
    <row r="21" spans="1:10" s="26" customFormat="1" ht="15.75" customHeight="1" x14ac:dyDescent="0.2">
      <c r="A21" s="340" t="s">
        <v>53</v>
      </c>
      <c r="B21" s="305">
        <v>1220</v>
      </c>
      <c r="C21" s="305">
        <v>272</v>
      </c>
      <c r="D21" s="305">
        <v>948</v>
      </c>
      <c r="E21" s="305">
        <v>1214</v>
      </c>
      <c r="F21" s="305">
        <v>6</v>
      </c>
      <c r="G21" s="305">
        <v>215</v>
      </c>
      <c r="H21" s="305">
        <v>4</v>
      </c>
      <c r="I21" s="306">
        <v>66174.03</v>
      </c>
      <c r="J21" s="213">
        <v>0</v>
      </c>
    </row>
    <row r="22" spans="1:10" s="26" customFormat="1" ht="31.5" customHeight="1" x14ac:dyDescent="0.2">
      <c r="A22" s="341" t="s">
        <v>54</v>
      </c>
      <c r="B22" s="233">
        <v>1</v>
      </c>
      <c r="C22" s="233">
        <v>1</v>
      </c>
      <c r="D22" s="233">
        <v>5</v>
      </c>
      <c r="E22" s="233">
        <v>5</v>
      </c>
      <c r="F22" s="233">
        <v>1</v>
      </c>
      <c r="G22" s="233">
        <v>3</v>
      </c>
      <c r="H22" s="233">
        <v>0</v>
      </c>
      <c r="I22" s="293">
        <v>4662</v>
      </c>
      <c r="J22" s="233">
        <v>0</v>
      </c>
    </row>
    <row r="23" spans="1:10" s="28" customFormat="1" ht="18" customHeight="1" x14ac:dyDescent="0.2">
      <c r="A23" s="338" t="s">
        <v>50</v>
      </c>
      <c r="B23" s="233">
        <f>SUM(B27+B28+B29+B30)</f>
        <v>12</v>
      </c>
      <c r="C23" s="233">
        <f t="shared" ref="C23:J23" si="2">SUM(C27+C28+C29+C30)</f>
        <v>4</v>
      </c>
      <c r="D23" s="233">
        <f t="shared" si="2"/>
        <v>8</v>
      </c>
      <c r="E23" s="233">
        <f t="shared" si="2"/>
        <v>11</v>
      </c>
      <c r="F23" s="233">
        <f t="shared" si="2"/>
        <v>1</v>
      </c>
      <c r="G23" s="233">
        <f t="shared" si="2"/>
        <v>5</v>
      </c>
      <c r="H23" s="233">
        <f t="shared" si="2"/>
        <v>1</v>
      </c>
      <c r="I23" s="293">
        <f t="shared" si="2"/>
        <v>577</v>
      </c>
      <c r="J23" s="233">
        <f t="shared" si="2"/>
        <v>0</v>
      </c>
    </row>
    <row r="24" spans="1:10" s="26" customFormat="1" ht="15" customHeight="1" x14ac:dyDescent="0.2">
      <c r="A24" s="342" t="s">
        <v>32</v>
      </c>
      <c r="B24" s="309">
        <f t="shared" ref="B24:J24" si="3">SUM(B25:B30)</f>
        <v>18</v>
      </c>
      <c r="C24" s="309">
        <f t="shared" si="3"/>
        <v>6</v>
      </c>
      <c r="D24" s="309">
        <f t="shared" si="3"/>
        <v>12</v>
      </c>
      <c r="E24" s="309">
        <f t="shared" si="3"/>
        <v>17</v>
      </c>
      <c r="F24" s="309">
        <f t="shared" si="3"/>
        <v>1</v>
      </c>
      <c r="G24" s="309">
        <f t="shared" si="3"/>
        <v>7</v>
      </c>
      <c r="H24" s="309">
        <f t="shared" si="3"/>
        <v>1</v>
      </c>
      <c r="I24" s="310">
        <f t="shared" si="3"/>
        <v>5351</v>
      </c>
      <c r="J24" s="311">
        <f t="shared" si="3"/>
        <v>0</v>
      </c>
    </row>
    <row r="25" spans="1:10" s="26" customFormat="1" ht="28.5" customHeight="1" x14ac:dyDescent="0.2">
      <c r="A25" s="343" t="s">
        <v>33</v>
      </c>
      <c r="B25" s="215">
        <v>1</v>
      </c>
      <c r="C25" s="215">
        <v>0</v>
      </c>
      <c r="D25" s="215">
        <v>1</v>
      </c>
      <c r="E25" s="215">
        <v>1</v>
      </c>
      <c r="F25" s="215">
        <v>0</v>
      </c>
      <c r="G25" s="215">
        <v>0</v>
      </c>
      <c r="H25" s="215">
        <v>0</v>
      </c>
      <c r="I25" s="304">
        <v>3600</v>
      </c>
      <c r="J25" s="215">
        <v>0</v>
      </c>
    </row>
    <row r="26" spans="1:10" s="26" customFormat="1" ht="52.5" customHeight="1" x14ac:dyDescent="0.2">
      <c r="A26" s="344" t="s">
        <v>220</v>
      </c>
      <c r="B26" s="215">
        <v>5</v>
      </c>
      <c r="C26" s="215">
        <v>2</v>
      </c>
      <c r="D26" s="215">
        <v>3</v>
      </c>
      <c r="E26" s="215">
        <v>5</v>
      </c>
      <c r="F26" s="215">
        <v>0</v>
      </c>
      <c r="G26" s="215">
        <v>2</v>
      </c>
      <c r="H26" s="215">
        <v>0</v>
      </c>
      <c r="I26" s="304">
        <v>1174</v>
      </c>
      <c r="J26" s="215">
        <v>0</v>
      </c>
    </row>
    <row r="27" spans="1:10" s="26" customFormat="1" ht="29.25" customHeight="1" x14ac:dyDescent="0.2">
      <c r="A27" s="343" t="s">
        <v>34</v>
      </c>
      <c r="B27" s="215">
        <v>1</v>
      </c>
      <c r="C27" s="215">
        <v>0</v>
      </c>
      <c r="D27" s="215">
        <v>1</v>
      </c>
      <c r="E27" s="215">
        <v>1</v>
      </c>
      <c r="F27" s="215">
        <v>0</v>
      </c>
      <c r="G27" s="215">
        <v>0</v>
      </c>
      <c r="H27" s="215">
        <v>0</v>
      </c>
      <c r="I27" s="304">
        <v>46</v>
      </c>
      <c r="J27" s="215">
        <v>0</v>
      </c>
    </row>
    <row r="28" spans="1:10" s="26" customFormat="1" ht="27" customHeight="1" x14ac:dyDescent="0.2">
      <c r="A28" s="343" t="s">
        <v>212</v>
      </c>
      <c r="B28" s="305">
        <v>4</v>
      </c>
      <c r="C28" s="305">
        <v>2</v>
      </c>
      <c r="D28" s="305">
        <v>2</v>
      </c>
      <c r="E28" s="305">
        <v>4</v>
      </c>
      <c r="F28" s="305">
        <v>0</v>
      </c>
      <c r="G28" s="305">
        <v>1</v>
      </c>
      <c r="H28" s="305">
        <v>0</v>
      </c>
      <c r="I28" s="306">
        <v>217</v>
      </c>
      <c r="J28" s="215">
        <v>0</v>
      </c>
    </row>
    <row r="29" spans="1:10" s="26" customFormat="1" ht="17.25" customHeight="1" x14ac:dyDescent="0.2">
      <c r="A29" s="343" t="s">
        <v>204</v>
      </c>
      <c r="B29" s="313">
        <v>3</v>
      </c>
      <c r="C29" s="313">
        <v>2</v>
      </c>
      <c r="D29" s="313">
        <v>1</v>
      </c>
      <c r="E29" s="313">
        <v>3</v>
      </c>
      <c r="F29" s="313">
        <v>0</v>
      </c>
      <c r="G29" s="313">
        <v>3</v>
      </c>
      <c r="H29" s="313">
        <v>0</v>
      </c>
      <c r="I29" s="314">
        <v>178</v>
      </c>
      <c r="J29" s="215">
        <v>0</v>
      </c>
    </row>
    <row r="30" spans="1:10" s="26" customFormat="1" ht="20.25" customHeight="1" x14ac:dyDescent="0.2">
      <c r="A30" s="343" t="s">
        <v>205</v>
      </c>
      <c r="B30" s="215">
        <v>4</v>
      </c>
      <c r="C30" s="215">
        <v>0</v>
      </c>
      <c r="D30" s="215">
        <v>4</v>
      </c>
      <c r="E30" s="215">
        <v>3</v>
      </c>
      <c r="F30" s="215">
        <v>1</v>
      </c>
      <c r="G30" s="215">
        <v>1</v>
      </c>
      <c r="H30" s="215">
        <v>1</v>
      </c>
      <c r="I30" s="304">
        <v>136</v>
      </c>
      <c r="J30" s="215">
        <v>0</v>
      </c>
    </row>
    <row r="31" spans="1:10" s="26" customFormat="1" ht="14.25" x14ac:dyDescent="0.2">
      <c r="A31" s="345" t="s">
        <v>40</v>
      </c>
      <c r="B31" s="316">
        <f t="shared" ref="B31:J31" si="4">SUM(B35)</f>
        <v>7</v>
      </c>
      <c r="C31" s="316">
        <f t="shared" si="4"/>
        <v>0</v>
      </c>
      <c r="D31" s="316">
        <f t="shared" si="4"/>
        <v>7</v>
      </c>
      <c r="E31" s="316">
        <f t="shared" si="4"/>
        <v>7</v>
      </c>
      <c r="F31" s="316">
        <f t="shared" si="4"/>
        <v>0</v>
      </c>
      <c r="G31" s="316">
        <f t="shared" si="4"/>
        <v>2</v>
      </c>
      <c r="H31" s="316">
        <f t="shared" si="4"/>
        <v>1</v>
      </c>
      <c r="I31" s="317">
        <f t="shared" si="4"/>
        <v>1061.3</v>
      </c>
      <c r="J31" s="233">
        <f t="shared" si="4"/>
        <v>0</v>
      </c>
    </row>
    <row r="32" spans="1:10" s="26" customFormat="1" ht="27.75" customHeight="1" x14ac:dyDescent="0.2">
      <c r="A32" s="342" t="s">
        <v>215</v>
      </c>
      <c r="B32" s="311">
        <f>SUM(B33+B34+B35)</f>
        <v>16</v>
      </c>
      <c r="C32" s="311">
        <f t="shared" ref="C32:J32" si="5">SUM(C33+C34+C35)</f>
        <v>0</v>
      </c>
      <c r="D32" s="311">
        <f t="shared" si="5"/>
        <v>16</v>
      </c>
      <c r="E32" s="311">
        <f t="shared" si="5"/>
        <v>16</v>
      </c>
      <c r="F32" s="311">
        <f t="shared" si="5"/>
        <v>0</v>
      </c>
      <c r="G32" s="311">
        <f t="shared" si="5"/>
        <v>6</v>
      </c>
      <c r="H32" s="311">
        <f t="shared" si="5"/>
        <v>1</v>
      </c>
      <c r="I32" s="318">
        <f t="shared" si="5"/>
        <v>4924.3</v>
      </c>
      <c r="J32" s="311">
        <f t="shared" si="5"/>
        <v>0</v>
      </c>
    </row>
    <row r="33" spans="1:10" s="26" customFormat="1" ht="25.5" x14ac:dyDescent="0.2">
      <c r="A33" s="340" t="s">
        <v>55</v>
      </c>
      <c r="B33" s="304">
        <v>1</v>
      </c>
      <c r="C33" s="304">
        <v>0</v>
      </c>
      <c r="D33" s="304">
        <v>1</v>
      </c>
      <c r="E33" s="304">
        <v>1</v>
      </c>
      <c r="F33" s="304">
        <v>0</v>
      </c>
      <c r="G33" s="304">
        <v>0</v>
      </c>
      <c r="H33" s="304">
        <v>0</v>
      </c>
      <c r="I33" s="304">
        <v>2058</v>
      </c>
      <c r="J33" s="304">
        <v>0</v>
      </c>
    </row>
    <row r="34" spans="1:10" s="26" customFormat="1" ht="39.75" customHeight="1" x14ac:dyDescent="0.2">
      <c r="A34" s="340" t="s">
        <v>225</v>
      </c>
      <c r="B34" s="304">
        <v>8</v>
      </c>
      <c r="C34" s="304">
        <v>0</v>
      </c>
      <c r="D34" s="304">
        <v>8</v>
      </c>
      <c r="E34" s="304">
        <v>8</v>
      </c>
      <c r="F34" s="304">
        <v>0</v>
      </c>
      <c r="G34" s="304">
        <v>4</v>
      </c>
      <c r="H34" s="304">
        <v>0</v>
      </c>
      <c r="I34" s="304">
        <v>1805</v>
      </c>
      <c r="J34" s="304">
        <v>0</v>
      </c>
    </row>
    <row r="35" spans="1:10" s="26" customFormat="1" ht="25.5" x14ac:dyDescent="0.2">
      <c r="A35" s="340" t="s">
        <v>51</v>
      </c>
      <c r="B35" s="304">
        <v>7</v>
      </c>
      <c r="C35" s="304">
        <v>0</v>
      </c>
      <c r="D35" s="304">
        <v>7</v>
      </c>
      <c r="E35" s="304">
        <v>7</v>
      </c>
      <c r="F35" s="304">
        <v>0</v>
      </c>
      <c r="G35" s="304">
        <v>2</v>
      </c>
      <c r="H35" s="304">
        <v>1</v>
      </c>
      <c r="I35" s="304">
        <v>1061.3</v>
      </c>
      <c r="J35" s="304">
        <v>0</v>
      </c>
    </row>
    <row r="36" spans="1:10" s="26" customFormat="1" ht="14.25" x14ac:dyDescent="0.2">
      <c r="A36" s="338" t="s">
        <v>36</v>
      </c>
      <c r="B36" s="233"/>
      <c r="C36" s="233"/>
      <c r="D36" s="233"/>
      <c r="E36" s="233"/>
      <c r="F36" s="233"/>
      <c r="G36" s="233"/>
      <c r="H36" s="233"/>
      <c r="I36" s="293"/>
      <c r="J36" s="213"/>
    </row>
    <row r="37" spans="1:10" s="26" customFormat="1" ht="13.5" customHeight="1" x14ac:dyDescent="0.2">
      <c r="A37" s="338" t="s">
        <v>41</v>
      </c>
      <c r="B37" s="233">
        <f t="shared" ref="B37:G37" si="6">SUM(B38:B39)</f>
        <v>13</v>
      </c>
      <c r="C37" s="233">
        <f t="shared" si="6"/>
        <v>7</v>
      </c>
      <c r="D37" s="233">
        <f t="shared" si="6"/>
        <v>6</v>
      </c>
      <c r="E37" s="233">
        <f t="shared" si="6"/>
        <v>12</v>
      </c>
      <c r="F37" s="233">
        <f t="shared" si="6"/>
        <v>1</v>
      </c>
      <c r="G37" s="233">
        <f t="shared" si="6"/>
        <v>3</v>
      </c>
      <c r="H37" s="233">
        <f>SUM(H38:H39)</f>
        <v>0</v>
      </c>
      <c r="I37" s="293">
        <f t="shared" ref="I37:J37" si="7">SUM(I38:I39)</f>
        <v>3044</v>
      </c>
      <c r="J37" s="233">
        <f t="shared" si="7"/>
        <v>0</v>
      </c>
    </row>
    <row r="38" spans="1:10" s="26" customFormat="1" ht="27.75" customHeight="1" x14ac:dyDescent="0.2">
      <c r="A38" s="343" t="s">
        <v>56</v>
      </c>
      <c r="B38" s="213">
        <v>1</v>
      </c>
      <c r="C38" s="213">
        <v>1</v>
      </c>
      <c r="D38" s="213">
        <v>0</v>
      </c>
      <c r="E38" s="213">
        <v>1</v>
      </c>
      <c r="F38" s="213">
        <v>0</v>
      </c>
      <c r="G38" s="213">
        <v>1</v>
      </c>
      <c r="H38" s="213">
        <v>0</v>
      </c>
      <c r="I38" s="319">
        <v>1848</v>
      </c>
      <c r="J38" s="213">
        <v>0</v>
      </c>
    </row>
    <row r="39" spans="1:10" s="26" customFormat="1" ht="14.25" x14ac:dyDescent="0.2">
      <c r="A39" s="343" t="s">
        <v>37</v>
      </c>
      <c r="B39" s="215">
        <v>12</v>
      </c>
      <c r="C39" s="215">
        <v>6</v>
      </c>
      <c r="D39" s="215">
        <v>6</v>
      </c>
      <c r="E39" s="215">
        <v>11</v>
      </c>
      <c r="F39" s="215">
        <v>1</v>
      </c>
      <c r="G39" s="215">
        <v>2</v>
      </c>
      <c r="H39" s="215">
        <v>0</v>
      </c>
      <c r="I39" s="304">
        <v>1196</v>
      </c>
      <c r="J39" s="213">
        <v>0</v>
      </c>
    </row>
    <row r="40" spans="1:10" s="26" customFormat="1" ht="15.75" customHeight="1" x14ac:dyDescent="0.2">
      <c r="A40" s="346" t="s">
        <v>57</v>
      </c>
      <c r="B40" s="233">
        <v>1</v>
      </c>
      <c r="C40" s="233">
        <v>1</v>
      </c>
      <c r="D40" s="233">
        <v>0</v>
      </c>
      <c r="E40" s="233">
        <v>1</v>
      </c>
      <c r="F40" s="233">
        <v>0</v>
      </c>
      <c r="G40" s="233">
        <v>0</v>
      </c>
      <c r="H40" s="233">
        <v>0</v>
      </c>
      <c r="I40" s="293">
        <v>150</v>
      </c>
      <c r="J40" s="233">
        <v>0</v>
      </c>
    </row>
    <row r="41" spans="1:10" s="26" customFormat="1" ht="14.25" customHeight="1" x14ac:dyDescent="0.2">
      <c r="A41" s="346" t="s">
        <v>38</v>
      </c>
      <c r="B41" s="215"/>
      <c r="C41" s="215"/>
      <c r="D41" s="215"/>
      <c r="E41" s="215"/>
      <c r="F41" s="215"/>
      <c r="G41" s="215"/>
      <c r="H41" s="215"/>
      <c r="I41" s="304"/>
      <c r="J41" s="213"/>
    </row>
    <row r="42" spans="1:10" s="26" customFormat="1" ht="30" customHeight="1" x14ac:dyDescent="0.2">
      <c r="A42" s="347" t="s">
        <v>105</v>
      </c>
      <c r="B42" s="154">
        <v>1</v>
      </c>
      <c r="C42" s="154">
        <v>1</v>
      </c>
      <c r="D42" s="154">
        <v>0</v>
      </c>
      <c r="E42" s="154">
        <v>1</v>
      </c>
      <c r="F42" s="154">
        <v>0</v>
      </c>
      <c r="G42" s="154">
        <v>0</v>
      </c>
      <c r="H42" s="154">
        <v>0</v>
      </c>
      <c r="I42" s="322">
        <v>800</v>
      </c>
      <c r="J42" s="233">
        <v>0</v>
      </c>
    </row>
    <row r="43" spans="1:10" s="26" customFormat="1" ht="27.75" customHeight="1" x14ac:dyDescent="0.2">
      <c r="A43" s="338" t="s">
        <v>222</v>
      </c>
      <c r="B43" s="233">
        <f>B44+B45</f>
        <v>7</v>
      </c>
      <c r="C43" s="233">
        <f t="shared" ref="C43:I43" si="8">C44+C45</f>
        <v>3</v>
      </c>
      <c r="D43" s="233">
        <f t="shared" si="8"/>
        <v>4</v>
      </c>
      <c r="E43" s="233">
        <f t="shared" si="8"/>
        <v>7</v>
      </c>
      <c r="F43" s="233">
        <f t="shared" si="8"/>
        <v>0</v>
      </c>
      <c r="G43" s="233">
        <f t="shared" si="8"/>
        <v>4</v>
      </c>
      <c r="H43" s="233">
        <f t="shared" si="8"/>
        <v>0</v>
      </c>
      <c r="I43" s="293">
        <f t="shared" si="8"/>
        <v>1205.2</v>
      </c>
      <c r="J43" s="233">
        <v>0</v>
      </c>
    </row>
    <row r="44" spans="1:10" s="26" customFormat="1" ht="15.75" customHeight="1" x14ac:dyDescent="0.2">
      <c r="A44" s="348" t="s">
        <v>191</v>
      </c>
      <c r="B44" s="215">
        <v>1</v>
      </c>
      <c r="C44" s="215">
        <v>0</v>
      </c>
      <c r="D44" s="215">
        <v>1</v>
      </c>
      <c r="E44" s="215">
        <v>1</v>
      </c>
      <c r="F44" s="215">
        <v>0</v>
      </c>
      <c r="G44" s="215">
        <v>1</v>
      </c>
      <c r="H44" s="215">
        <v>0</v>
      </c>
      <c r="I44" s="304">
        <v>547</v>
      </c>
      <c r="J44" s="215">
        <v>0</v>
      </c>
    </row>
    <row r="45" spans="1:10" s="26" customFormat="1" ht="42" customHeight="1" x14ac:dyDescent="0.2">
      <c r="A45" s="348" t="s">
        <v>223</v>
      </c>
      <c r="B45" s="215">
        <v>6</v>
      </c>
      <c r="C45" s="215">
        <v>3</v>
      </c>
      <c r="D45" s="215">
        <v>3</v>
      </c>
      <c r="E45" s="215">
        <v>6</v>
      </c>
      <c r="F45" s="215">
        <v>0</v>
      </c>
      <c r="G45" s="215">
        <v>3</v>
      </c>
      <c r="H45" s="215">
        <v>0</v>
      </c>
      <c r="I45" s="304">
        <v>658.2</v>
      </c>
      <c r="J45" s="215">
        <v>0</v>
      </c>
    </row>
    <row r="46" spans="1:10" s="26" customFormat="1" ht="27.75" customHeight="1" x14ac:dyDescent="0.2">
      <c r="A46" s="338" t="s">
        <v>221</v>
      </c>
      <c r="B46" s="233">
        <f t="shared" ref="B46:J46" si="9">47:47+48:48</f>
        <v>4</v>
      </c>
      <c r="C46" s="233">
        <f t="shared" si="9"/>
        <v>3</v>
      </c>
      <c r="D46" s="233">
        <f t="shared" si="9"/>
        <v>1</v>
      </c>
      <c r="E46" s="233">
        <f t="shared" si="9"/>
        <v>2</v>
      </c>
      <c r="F46" s="233">
        <v>2</v>
      </c>
      <c r="G46" s="233">
        <f t="shared" si="9"/>
        <v>1</v>
      </c>
      <c r="H46" s="233">
        <f t="shared" si="9"/>
        <v>0</v>
      </c>
      <c r="I46" s="293">
        <f t="shared" si="9"/>
        <v>1501</v>
      </c>
      <c r="J46" s="233">
        <f t="shared" si="9"/>
        <v>0</v>
      </c>
    </row>
    <row r="47" spans="1:10" s="29" customFormat="1" ht="33.75" customHeight="1" x14ac:dyDescent="0.2">
      <c r="A47" s="348" t="s">
        <v>193</v>
      </c>
      <c r="B47" s="215">
        <v>1</v>
      </c>
      <c r="C47" s="215">
        <v>1</v>
      </c>
      <c r="D47" s="215">
        <v>0</v>
      </c>
      <c r="E47" s="215">
        <v>1</v>
      </c>
      <c r="F47" s="215">
        <v>0</v>
      </c>
      <c r="G47" s="215">
        <v>0</v>
      </c>
      <c r="H47" s="215">
        <v>0</v>
      </c>
      <c r="I47" s="304">
        <v>1350</v>
      </c>
      <c r="J47" s="215">
        <v>0</v>
      </c>
    </row>
    <row r="48" spans="1:10" s="26" customFormat="1" ht="40.5" customHeight="1" x14ac:dyDescent="0.2">
      <c r="A48" s="349" t="s">
        <v>224</v>
      </c>
      <c r="B48" s="324">
        <v>3</v>
      </c>
      <c r="C48" s="324">
        <v>2</v>
      </c>
      <c r="D48" s="324">
        <v>1</v>
      </c>
      <c r="E48" s="324">
        <v>1</v>
      </c>
      <c r="F48" s="324">
        <v>0</v>
      </c>
      <c r="G48" s="324">
        <v>1</v>
      </c>
      <c r="H48" s="324">
        <v>0</v>
      </c>
      <c r="I48" s="325">
        <v>151</v>
      </c>
      <c r="J48" s="324">
        <v>0</v>
      </c>
    </row>
    <row r="49" spans="1:10" s="26" customFormat="1" ht="22.5" customHeight="1" x14ac:dyDescent="0.2">
      <c r="A49" s="350" t="s">
        <v>196</v>
      </c>
      <c r="B49" s="326">
        <f>SUM(B13+B17+B22+B23+B31+B37+B40+B41+B42)</f>
        <v>2704</v>
      </c>
      <c r="C49" s="326">
        <f t="shared" ref="C49:J49" si="10">SUM(C13+C17+C22+C23+C31+C37+C40+C41+C42)</f>
        <v>596</v>
      </c>
      <c r="D49" s="326">
        <f t="shared" si="10"/>
        <v>2113</v>
      </c>
      <c r="E49" s="326">
        <f t="shared" si="10"/>
        <v>2395</v>
      </c>
      <c r="F49" s="326">
        <f t="shared" si="10"/>
        <v>314</v>
      </c>
      <c r="G49" s="326">
        <f t="shared" si="10"/>
        <v>527</v>
      </c>
      <c r="H49" s="326">
        <f t="shared" si="10"/>
        <v>13</v>
      </c>
      <c r="I49" s="326">
        <f t="shared" si="10"/>
        <v>259746.93</v>
      </c>
      <c r="J49" s="326">
        <f t="shared" si="10"/>
        <v>3415921</v>
      </c>
    </row>
    <row r="50" spans="1:10" ht="12.75" customHeight="1" x14ac:dyDescent="0.2">
      <c r="A50" s="429" t="s">
        <v>31</v>
      </c>
      <c r="B50" s="429"/>
      <c r="C50" s="429"/>
      <c r="D50" s="429"/>
      <c r="E50" s="429"/>
      <c r="F50" s="429"/>
      <c r="G50" s="429"/>
      <c r="H50" s="429"/>
      <c r="I50" s="429"/>
      <c r="J50" s="37"/>
    </row>
    <row r="51" spans="1:10" x14ac:dyDescent="0.2">
      <c r="A51" s="430"/>
      <c r="B51" s="430"/>
      <c r="C51" s="430"/>
      <c r="D51" s="430"/>
      <c r="E51" s="430"/>
      <c r="F51" s="430"/>
      <c r="G51" s="430"/>
      <c r="H51" s="430"/>
      <c r="I51" s="430"/>
      <c r="J51" s="37"/>
    </row>
    <row r="52" spans="1:10" x14ac:dyDescent="0.2">
      <c r="A52" s="430"/>
      <c r="B52" s="430"/>
      <c r="C52" s="430"/>
      <c r="D52" s="430"/>
      <c r="E52" s="430"/>
      <c r="F52" s="430"/>
      <c r="G52" s="430"/>
      <c r="H52" s="430"/>
      <c r="I52" s="430"/>
      <c r="J52" s="37"/>
    </row>
    <row r="53" spans="1:10" x14ac:dyDescent="0.2">
      <c r="A53" s="430"/>
      <c r="B53" s="430"/>
      <c r="C53" s="430"/>
      <c r="D53" s="430"/>
      <c r="E53" s="430"/>
      <c r="F53" s="430"/>
      <c r="G53" s="430"/>
      <c r="H53" s="430"/>
      <c r="I53" s="430"/>
      <c r="J53" s="37"/>
    </row>
    <row r="54" spans="1:10" x14ac:dyDescent="0.2">
      <c r="A54" s="430"/>
      <c r="B54" s="430"/>
      <c r="C54" s="430"/>
      <c r="D54" s="430"/>
      <c r="E54" s="430"/>
      <c r="F54" s="430"/>
      <c r="G54" s="430"/>
      <c r="H54" s="430"/>
      <c r="I54" s="430"/>
      <c r="J54" s="37"/>
    </row>
    <row r="55" spans="1:10" x14ac:dyDescent="0.2">
      <c r="A55" s="423" t="s">
        <v>45</v>
      </c>
      <c r="B55" s="423"/>
      <c r="C55" s="423"/>
      <c r="D55" s="423"/>
      <c r="E55" s="423"/>
      <c r="F55" s="423"/>
      <c r="G55" s="423"/>
      <c r="H55" s="423"/>
      <c r="I55" s="423"/>
      <c r="J55" s="37"/>
    </row>
    <row r="56" spans="1:10" ht="3.75" customHeight="1" x14ac:dyDescent="0.2">
      <c r="A56" s="423"/>
      <c r="B56" s="423"/>
      <c r="C56" s="423"/>
      <c r="D56" s="423"/>
      <c r="E56" s="423"/>
      <c r="F56" s="423"/>
      <c r="G56" s="423"/>
      <c r="H56" s="423"/>
      <c r="I56" s="423"/>
      <c r="J56" s="37"/>
    </row>
    <row r="57" spans="1:10" x14ac:dyDescent="0.2">
      <c r="A57" s="423" t="s">
        <v>28</v>
      </c>
      <c r="B57" s="423"/>
      <c r="C57" s="423"/>
      <c r="D57" s="423"/>
      <c r="E57" s="423"/>
      <c r="F57" s="423"/>
      <c r="G57" s="423"/>
      <c r="H57" s="423"/>
      <c r="I57" s="423"/>
      <c r="J57" s="37"/>
    </row>
    <row r="58" spans="1:10" ht="5.25" customHeight="1" x14ac:dyDescent="0.2">
      <c r="A58" s="423"/>
      <c r="B58" s="423"/>
      <c r="C58" s="423"/>
      <c r="D58" s="423"/>
      <c r="E58" s="423"/>
      <c r="F58" s="423"/>
      <c r="G58" s="423"/>
      <c r="H58" s="423"/>
      <c r="I58" s="423"/>
      <c r="J58" s="37"/>
    </row>
    <row r="59" spans="1:10" x14ac:dyDescent="0.2">
      <c r="A59" s="424" t="s">
        <v>106</v>
      </c>
      <c r="B59" s="424"/>
      <c r="C59" s="424"/>
      <c r="D59" s="424"/>
      <c r="E59" s="424"/>
      <c r="F59" s="424"/>
      <c r="G59" s="424"/>
      <c r="H59" s="424"/>
      <c r="I59" s="424"/>
      <c r="J59" s="37"/>
    </row>
    <row r="60" spans="1:10" x14ac:dyDescent="0.2">
      <c r="A60" s="424"/>
      <c r="B60" s="424"/>
      <c r="C60" s="424"/>
      <c r="D60" s="424"/>
      <c r="E60" s="424"/>
      <c r="F60" s="424"/>
      <c r="G60" s="424"/>
      <c r="H60" s="424"/>
      <c r="I60" s="424"/>
      <c r="J60" s="37"/>
    </row>
    <row r="63" spans="1:10" x14ac:dyDescent="0.2">
      <c r="B63" s="256"/>
      <c r="C63" s="256"/>
      <c r="I63" s="255"/>
    </row>
    <row r="65" spans="9:9" x14ac:dyDescent="0.2">
      <c r="I65" s="122"/>
    </row>
    <row r="67" spans="9:9" x14ac:dyDescent="0.2">
      <c r="I67" s="122"/>
    </row>
  </sheetData>
  <mergeCells count="15">
    <mergeCell ref="J9:J11"/>
    <mergeCell ref="F1:I1"/>
    <mergeCell ref="D7:I7"/>
    <mergeCell ref="C10:F10"/>
    <mergeCell ref="B9:I9"/>
    <mergeCell ref="A4:B4"/>
    <mergeCell ref="B6:I6"/>
    <mergeCell ref="B10:B11"/>
    <mergeCell ref="A57:I58"/>
    <mergeCell ref="A59:I60"/>
    <mergeCell ref="G10:H10"/>
    <mergeCell ref="I10:I11"/>
    <mergeCell ref="A50:I54"/>
    <mergeCell ref="A55:I56"/>
    <mergeCell ref="A9:A11"/>
  </mergeCells>
  <phoneticPr fontId="4" type="noConversion"/>
  <pageMargins left="0.75" right="0.75" top="0.41" bottom="0.35" header="0.41" footer="0.35"/>
  <pageSetup paperSize="9" scale="95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4" zoomScale="96" zoomScaleNormal="96" workbookViewId="0">
      <selection activeCell="Q12" sqref="Q12"/>
    </sheetView>
  </sheetViews>
  <sheetFormatPr defaultRowHeight="12.75" x14ac:dyDescent="0.2"/>
  <cols>
    <col min="1" max="1" width="43.42578125" style="1" customWidth="1"/>
    <col min="2" max="2" width="10.5703125" style="1" customWidth="1"/>
    <col min="3" max="6" width="9.42578125" style="1" customWidth="1"/>
    <col min="7" max="7" width="7.5703125" style="1" customWidth="1"/>
    <col min="8" max="10" width="7.42578125" style="1" customWidth="1"/>
    <col min="11" max="11" width="8" style="1" customWidth="1"/>
    <col min="12" max="13" width="7.85546875" style="1" customWidth="1"/>
    <col min="14" max="14" width="8.28515625" style="1" customWidth="1"/>
    <col min="15" max="15" width="8.140625" style="1" customWidth="1"/>
  </cols>
  <sheetData>
    <row r="1" spans="1:16" x14ac:dyDescent="0.2">
      <c r="A1" s="470" t="s">
        <v>1</v>
      </c>
      <c r="B1" s="476" t="s">
        <v>84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</row>
    <row r="2" spans="1:16" x14ac:dyDescent="0.2">
      <c r="A2" s="471"/>
      <c r="B2" s="559" t="s">
        <v>157</v>
      </c>
      <c r="C2" s="560"/>
      <c r="D2" s="560"/>
      <c r="E2" s="560"/>
      <c r="F2" s="560"/>
      <c r="G2" s="561"/>
      <c r="H2" s="559" t="s">
        <v>159</v>
      </c>
      <c r="I2" s="560"/>
      <c r="J2" s="560"/>
      <c r="K2" s="560"/>
      <c r="L2" s="560"/>
      <c r="M2" s="561"/>
      <c r="N2" s="559" t="s">
        <v>160</v>
      </c>
      <c r="O2" s="561"/>
      <c r="P2" s="25"/>
    </row>
    <row r="3" spans="1:16" ht="13.5" customHeight="1" x14ac:dyDescent="0.2">
      <c r="A3" s="471"/>
      <c r="B3" s="566" t="s">
        <v>158</v>
      </c>
      <c r="C3" s="564" t="s">
        <v>151</v>
      </c>
      <c r="D3" s="564" t="s">
        <v>147</v>
      </c>
      <c r="E3" s="564" t="s">
        <v>83</v>
      </c>
      <c r="F3" s="564" t="s">
        <v>148</v>
      </c>
      <c r="G3" s="562" t="s">
        <v>149</v>
      </c>
      <c r="H3" s="556" t="s">
        <v>150</v>
      </c>
      <c r="I3" s="554" t="s">
        <v>151</v>
      </c>
      <c r="J3" s="554" t="s">
        <v>152</v>
      </c>
      <c r="K3" s="554" t="s">
        <v>153</v>
      </c>
      <c r="L3" s="545" t="s">
        <v>154</v>
      </c>
      <c r="M3" s="554" t="s">
        <v>83</v>
      </c>
      <c r="N3" s="554" t="s">
        <v>155</v>
      </c>
      <c r="O3" s="480" t="s">
        <v>156</v>
      </c>
    </row>
    <row r="4" spans="1:16" ht="115.5" customHeight="1" x14ac:dyDescent="0.2">
      <c r="A4" s="472"/>
      <c r="B4" s="567"/>
      <c r="C4" s="565"/>
      <c r="D4" s="565"/>
      <c r="E4" s="565"/>
      <c r="F4" s="565"/>
      <c r="G4" s="563"/>
      <c r="H4" s="557"/>
      <c r="I4" s="555"/>
      <c r="J4" s="555"/>
      <c r="K4" s="558"/>
      <c r="L4" s="541"/>
      <c r="M4" s="555"/>
      <c r="N4" s="555"/>
      <c r="O4" s="568"/>
    </row>
    <row r="5" spans="1:16" ht="13.5" customHeight="1" x14ac:dyDescent="0.2">
      <c r="A5" s="33" t="s">
        <v>87</v>
      </c>
      <c r="B5" s="33">
        <v>107</v>
      </c>
      <c r="C5" s="33">
        <v>108</v>
      </c>
      <c r="D5" s="33">
        <v>109</v>
      </c>
      <c r="E5" s="33">
        <v>110</v>
      </c>
      <c r="F5" s="33">
        <v>111</v>
      </c>
      <c r="G5" s="33">
        <v>112</v>
      </c>
      <c r="H5" s="32">
        <v>113</v>
      </c>
      <c r="I5" s="32">
        <v>114</v>
      </c>
      <c r="J5" s="32">
        <v>115</v>
      </c>
      <c r="K5" s="32">
        <v>116</v>
      </c>
      <c r="L5" s="32">
        <v>117</v>
      </c>
      <c r="M5" s="33">
        <v>118</v>
      </c>
      <c r="N5" s="32">
        <v>119</v>
      </c>
      <c r="O5" s="33">
        <v>120</v>
      </c>
    </row>
    <row r="6" spans="1:16" ht="27.75" customHeight="1" x14ac:dyDescent="0.2">
      <c r="A6" s="86" t="s">
        <v>30</v>
      </c>
      <c r="B6" s="55">
        <f t="shared" ref="B6:M6" si="0">SUM(B7:B9)</f>
        <v>71538</v>
      </c>
      <c r="C6" s="55">
        <f t="shared" si="0"/>
        <v>45667</v>
      </c>
      <c r="D6" s="55">
        <f t="shared" si="0"/>
        <v>150673</v>
      </c>
      <c r="E6" s="55">
        <f t="shared" si="0"/>
        <v>96525</v>
      </c>
      <c r="F6" s="55">
        <f t="shared" si="0"/>
        <v>69662</v>
      </c>
      <c r="G6" s="55">
        <f t="shared" si="0"/>
        <v>42038</v>
      </c>
      <c r="H6" s="55">
        <f t="shared" si="0"/>
        <v>0</v>
      </c>
      <c r="I6" s="55">
        <f t="shared" si="0"/>
        <v>0</v>
      </c>
      <c r="J6" s="55">
        <f t="shared" si="0"/>
        <v>0</v>
      </c>
      <c r="K6" s="55">
        <f t="shared" si="0"/>
        <v>0</v>
      </c>
      <c r="L6" s="55">
        <f t="shared" si="0"/>
        <v>0</v>
      </c>
      <c r="M6" s="55">
        <f t="shared" si="0"/>
        <v>0</v>
      </c>
      <c r="N6" s="108">
        <f t="shared" ref="H6:O6" si="1">SUM(N7:N9)</f>
        <v>4626</v>
      </c>
      <c r="O6" s="108">
        <f t="shared" si="1"/>
        <v>110</v>
      </c>
    </row>
    <row r="7" spans="1:16" ht="14.25" x14ac:dyDescent="0.2">
      <c r="A7" s="278" t="s">
        <v>25</v>
      </c>
      <c r="B7" s="285">
        <v>69642</v>
      </c>
      <c r="C7" s="285">
        <v>44217</v>
      </c>
      <c r="D7" s="285">
        <v>139706</v>
      </c>
      <c r="E7" s="285">
        <v>86525</v>
      </c>
      <c r="F7" s="285">
        <v>67819</v>
      </c>
      <c r="G7" s="285">
        <v>40638</v>
      </c>
      <c r="H7" s="262">
        <v>0</v>
      </c>
      <c r="I7" s="262">
        <v>0</v>
      </c>
      <c r="J7" s="262">
        <v>0</v>
      </c>
      <c r="K7" s="262">
        <v>0</v>
      </c>
      <c r="L7" s="262">
        <v>0</v>
      </c>
      <c r="M7" s="263">
        <v>0</v>
      </c>
      <c r="N7" s="263">
        <v>4559</v>
      </c>
      <c r="O7" s="263">
        <v>92</v>
      </c>
    </row>
    <row r="8" spans="1:16" ht="17.25" customHeight="1" x14ac:dyDescent="0.2">
      <c r="A8" s="87" t="s">
        <v>26</v>
      </c>
      <c r="B8" s="58">
        <v>1576</v>
      </c>
      <c r="C8" s="58">
        <v>1200</v>
      </c>
      <c r="D8" s="58">
        <v>788</v>
      </c>
      <c r="E8" s="58">
        <v>0</v>
      </c>
      <c r="F8" s="58">
        <v>394</v>
      </c>
      <c r="G8" s="58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15</v>
      </c>
      <c r="O8" s="60">
        <v>13</v>
      </c>
    </row>
    <row r="9" spans="1:16" ht="16.5" customHeight="1" x14ac:dyDescent="0.2">
      <c r="A9" s="87" t="s">
        <v>27</v>
      </c>
      <c r="B9" s="58">
        <v>320</v>
      </c>
      <c r="C9" s="58">
        <v>250</v>
      </c>
      <c r="D9" s="58">
        <v>10179</v>
      </c>
      <c r="E9" s="58">
        <v>10000</v>
      </c>
      <c r="F9" s="58">
        <v>1449</v>
      </c>
      <c r="G9" s="58">
        <v>1400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52</v>
      </c>
      <c r="O9" s="60">
        <v>5</v>
      </c>
    </row>
    <row r="10" spans="1:16" ht="25.5" x14ac:dyDescent="0.2">
      <c r="A10" s="86" t="s">
        <v>48</v>
      </c>
      <c r="B10" s="218">
        <f>SUM(B11:B14)</f>
        <v>9046.5</v>
      </c>
      <c r="C10" s="55">
        <f t="shared" ref="C10:O10" si="2">SUM(C11:C14)</f>
        <v>926</v>
      </c>
      <c r="D10" s="55">
        <f t="shared" si="2"/>
        <v>94976</v>
      </c>
      <c r="E10" s="55">
        <f t="shared" si="2"/>
        <v>67024</v>
      </c>
      <c r="F10" s="55">
        <f t="shared" si="2"/>
        <v>6868</v>
      </c>
      <c r="G10" s="55">
        <f t="shared" si="2"/>
        <v>1767</v>
      </c>
      <c r="H10" s="55">
        <f t="shared" si="2"/>
        <v>0</v>
      </c>
      <c r="I10" s="55">
        <f t="shared" si="2"/>
        <v>0</v>
      </c>
      <c r="J10" s="55">
        <f t="shared" si="2"/>
        <v>0</v>
      </c>
      <c r="K10" s="55">
        <f t="shared" si="2"/>
        <v>0</v>
      </c>
      <c r="L10" s="55">
        <f t="shared" si="2"/>
        <v>0</v>
      </c>
      <c r="M10" s="55">
        <f t="shared" si="2"/>
        <v>0</v>
      </c>
      <c r="N10" s="55">
        <f t="shared" si="2"/>
        <v>780</v>
      </c>
      <c r="O10" s="55">
        <f t="shared" si="2"/>
        <v>239</v>
      </c>
    </row>
    <row r="11" spans="1:16" ht="18.75" customHeight="1" x14ac:dyDescent="0.2">
      <c r="A11" s="87" t="s">
        <v>49</v>
      </c>
      <c r="B11" s="61">
        <v>1709</v>
      </c>
      <c r="C11" s="61">
        <v>286</v>
      </c>
      <c r="D11" s="61">
        <v>16510</v>
      </c>
      <c r="E11" s="61">
        <v>0</v>
      </c>
      <c r="F11" s="61">
        <v>4126</v>
      </c>
      <c r="G11" s="61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374</v>
      </c>
      <c r="O11" s="60">
        <v>209</v>
      </c>
    </row>
    <row r="12" spans="1:16" ht="42.75" customHeight="1" x14ac:dyDescent="0.2">
      <c r="A12" s="87" t="s">
        <v>219</v>
      </c>
      <c r="B12" s="61">
        <v>312</v>
      </c>
      <c r="C12" s="61">
        <v>122</v>
      </c>
      <c r="D12" s="61">
        <v>2788</v>
      </c>
      <c r="E12" s="61">
        <v>617</v>
      </c>
      <c r="F12" s="61">
        <v>125</v>
      </c>
      <c r="G12" s="61">
        <v>126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39</v>
      </c>
      <c r="O12" s="60">
        <v>1</v>
      </c>
    </row>
    <row r="13" spans="1:16" ht="25.5" x14ac:dyDescent="0.2">
      <c r="A13" s="87" t="s">
        <v>52</v>
      </c>
      <c r="B13" s="61">
        <v>275</v>
      </c>
      <c r="C13" s="61">
        <v>82</v>
      </c>
      <c r="D13" s="61">
        <v>3023</v>
      </c>
      <c r="E13" s="61">
        <v>0</v>
      </c>
      <c r="F13" s="61">
        <v>832</v>
      </c>
      <c r="G13" s="61">
        <v>207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14</v>
      </c>
      <c r="O13" s="60">
        <v>1</v>
      </c>
    </row>
    <row r="14" spans="1:16" ht="15" customHeight="1" x14ac:dyDescent="0.2">
      <c r="A14" s="87" t="s">
        <v>53</v>
      </c>
      <c r="B14" s="254">
        <v>6750.5</v>
      </c>
      <c r="C14" s="20">
        <v>436</v>
      </c>
      <c r="D14" s="254">
        <v>72655</v>
      </c>
      <c r="E14" s="254">
        <v>66407</v>
      </c>
      <c r="F14" s="254">
        <v>1785</v>
      </c>
      <c r="G14" s="254">
        <v>1434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0">
        <v>0</v>
      </c>
      <c r="N14" s="60">
        <v>353</v>
      </c>
      <c r="O14" s="60">
        <v>28</v>
      </c>
    </row>
    <row r="15" spans="1:16" ht="32.25" customHeight="1" x14ac:dyDescent="0.2">
      <c r="A15" s="88" t="s">
        <v>54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16</v>
      </c>
      <c r="O15" s="55">
        <v>10</v>
      </c>
    </row>
    <row r="16" spans="1:16" ht="18" customHeight="1" x14ac:dyDescent="0.2">
      <c r="A16" s="86" t="s">
        <v>50</v>
      </c>
      <c r="B16" s="55">
        <f t="shared" ref="B16:M16" si="3">SUM(B20:B23)</f>
        <v>123</v>
      </c>
      <c r="C16" s="55">
        <f t="shared" si="3"/>
        <v>110</v>
      </c>
      <c r="D16" s="55">
        <f t="shared" si="3"/>
        <v>0</v>
      </c>
      <c r="E16" s="55">
        <f t="shared" si="3"/>
        <v>0</v>
      </c>
      <c r="F16" s="55">
        <f t="shared" si="3"/>
        <v>0</v>
      </c>
      <c r="G16" s="55">
        <f t="shared" si="3"/>
        <v>0</v>
      </c>
      <c r="H16" s="55">
        <f t="shared" si="3"/>
        <v>0</v>
      </c>
      <c r="I16" s="55">
        <f t="shared" si="3"/>
        <v>0</v>
      </c>
      <c r="J16" s="55">
        <f t="shared" si="3"/>
        <v>0</v>
      </c>
      <c r="K16" s="55">
        <f t="shared" si="3"/>
        <v>0</v>
      </c>
      <c r="L16" s="55">
        <f t="shared" si="3"/>
        <v>0</v>
      </c>
      <c r="M16" s="55">
        <f t="shared" si="3"/>
        <v>0</v>
      </c>
      <c r="N16" s="55">
        <f t="shared" ref="H16:O16" si="4">SUM(N20:N23)</f>
        <v>1</v>
      </c>
      <c r="O16" s="55">
        <f t="shared" si="4"/>
        <v>0</v>
      </c>
    </row>
    <row r="17" spans="1:15" ht="15.75" customHeight="1" x14ac:dyDescent="0.2">
      <c r="A17" s="89" t="s">
        <v>32</v>
      </c>
      <c r="B17" s="63">
        <f t="shared" ref="B17:M17" si="5">SUM(B18:B23)</f>
        <v>578</v>
      </c>
      <c r="C17" s="63">
        <f t="shared" si="5"/>
        <v>110</v>
      </c>
      <c r="D17" s="63">
        <f t="shared" si="5"/>
        <v>1037</v>
      </c>
      <c r="E17" s="63">
        <f t="shared" si="5"/>
        <v>0</v>
      </c>
      <c r="F17" s="63">
        <f t="shared" si="5"/>
        <v>0</v>
      </c>
      <c r="G17" s="63">
        <f t="shared" si="5"/>
        <v>0</v>
      </c>
      <c r="H17" s="63">
        <f t="shared" si="5"/>
        <v>0</v>
      </c>
      <c r="I17" s="63">
        <f t="shared" si="5"/>
        <v>0</v>
      </c>
      <c r="J17" s="63">
        <f t="shared" si="5"/>
        <v>0</v>
      </c>
      <c r="K17" s="63">
        <f t="shared" si="5"/>
        <v>0</v>
      </c>
      <c r="L17" s="63">
        <f t="shared" si="5"/>
        <v>0</v>
      </c>
      <c r="M17" s="63">
        <f t="shared" si="5"/>
        <v>0</v>
      </c>
      <c r="N17" s="63">
        <f t="shared" ref="H17:O17" si="6">SUM(N18:N23)</f>
        <v>20</v>
      </c>
      <c r="O17" s="63">
        <f t="shared" si="6"/>
        <v>12</v>
      </c>
    </row>
    <row r="18" spans="1:15" ht="27" customHeight="1" x14ac:dyDescent="0.2">
      <c r="A18" s="90" t="s">
        <v>33</v>
      </c>
      <c r="B18" s="67">
        <v>380</v>
      </c>
      <c r="C18" s="67">
        <v>0</v>
      </c>
      <c r="D18" s="67">
        <v>1037</v>
      </c>
      <c r="E18" s="67">
        <v>0</v>
      </c>
      <c r="F18" s="67">
        <v>0</v>
      </c>
      <c r="G18" s="67">
        <v>0</v>
      </c>
      <c r="H18" s="68">
        <v>0</v>
      </c>
      <c r="I18" s="68">
        <v>0</v>
      </c>
      <c r="J18" s="68">
        <v>0</v>
      </c>
      <c r="K18" s="68">
        <v>0</v>
      </c>
      <c r="L18" s="71">
        <v>0</v>
      </c>
      <c r="M18" s="60">
        <v>0</v>
      </c>
      <c r="N18" s="60">
        <v>19</v>
      </c>
      <c r="O18" s="60">
        <v>12</v>
      </c>
    </row>
    <row r="19" spans="1:15" ht="53.25" customHeight="1" x14ac:dyDescent="0.2">
      <c r="A19" s="91" t="s">
        <v>211</v>
      </c>
      <c r="B19" s="59">
        <v>75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0">
        <v>0</v>
      </c>
      <c r="N19" s="60">
        <v>0</v>
      </c>
      <c r="O19" s="60">
        <v>0</v>
      </c>
    </row>
    <row r="20" spans="1:15" ht="41.25" customHeight="1" x14ac:dyDescent="0.2">
      <c r="A20" s="90" t="s">
        <v>34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0">
        <v>0</v>
      </c>
      <c r="N20" s="60">
        <v>0</v>
      </c>
      <c r="O20" s="60">
        <v>0</v>
      </c>
    </row>
    <row r="21" spans="1:15" ht="25.5" x14ac:dyDescent="0.2">
      <c r="A21" s="90" t="s">
        <v>207</v>
      </c>
      <c r="B21" s="67">
        <v>123</v>
      </c>
      <c r="C21" s="67">
        <v>110</v>
      </c>
      <c r="D21" s="67">
        <v>0</v>
      </c>
      <c r="E21" s="67">
        <v>0</v>
      </c>
      <c r="F21" s="67">
        <v>0</v>
      </c>
      <c r="G21" s="67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</row>
    <row r="22" spans="1:15" ht="25.5" x14ac:dyDescent="0.2">
      <c r="A22" s="90" t="s">
        <v>202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60">
        <v>0</v>
      </c>
      <c r="N22" s="60">
        <v>1</v>
      </c>
      <c r="O22" s="60">
        <v>0</v>
      </c>
    </row>
    <row r="23" spans="1:15" ht="14.25" x14ac:dyDescent="0.2">
      <c r="A23" s="90" t="s">
        <v>203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60">
        <v>0</v>
      </c>
      <c r="N23" s="60">
        <v>0</v>
      </c>
      <c r="O23" s="60">
        <v>0</v>
      </c>
    </row>
    <row r="24" spans="1:15" ht="14.25" x14ac:dyDescent="0.2">
      <c r="A24" s="92" t="s">
        <v>40</v>
      </c>
      <c r="B24" s="55">
        <f t="shared" ref="B24:M24" si="7">SUM(B28)</f>
        <v>0</v>
      </c>
      <c r="C24" s="55">
        <f t="shared" si="7"/>
        <v>0</v>
      </c>
      <c r="D24" s="55">
        <f t="shared" si="7"/>
        <v>0</v>
      </c>
      <c r="E24" s="55">
        <f t="shared" si="7"/>
        <v>0</v>
      </c>
      <c r="F24" s="55">
        <f t="shared" si="7"/>
        <v>0</v>
      </c>
      <c r="G24" s="55">
        <f t="shared" si="7"/>
        <v>0</v>
      </c>
      <c r="H24" s="55">
        <f t="shared" si="7"/>
        <v>0</v>
      </c>
      <c r="I24" s="55">
        <f t="shared" si="7"/>
        <v>0</v>
      </c>
      <c r="J24" s="55">
        <f t="shared" si="7"/>
        <v>0</v>
      </c>
      <c r="K24" s="55">
        <f t="shared" si="7"/>
        <v>0</v>
      </c>
      <c r="L24" s="55">
        <f t="shared" si="7"/>
        <v>0</v>
      </c>
      <c r="M24" s="55">
        <f t="shared" si="7"/>
        <v>0</v>
      </c>
      <c r="N24" s="55">
        <f t="shared" ref="H24:O24" si="8">SUM(N28)</f>
        <v>0</v>
      </c>
      <c r="O24" s="55">
        <f t="shared" si="8"/>
        <v>0</v>
      </c>
    </row>
    <row r="25" spans="1:15" ht="27.75" customHeight="1" x14ac:dyDescent="0.2">
      <c r="A25" s="89" t="s">
        <v>217</v>
      </c>
      <c r="B25" s="63">
        <f t="shared" ref="B25:G25" si="9">SUM(B26:B28)</f>
        <v>117</v>
      </c>
      <c r="C25" s="63">
        <f t="shared" si="9"/>
        <v>0</v>
      </c>
      <c r="D25" s="63">
        <f t="shared" si="9"/>
        <v>723</v>
      </c>
      <c r="E25" s="63">
        <f t="shared" si="9"/>
        <v>0</v>
      </c>
      <c r="F25" s="63">
        <f t="shared" si="9"/>
        <v>0</v>
      </c>
      <c r="G25" s="63">
        <f t="shared" si="9"/>
        <v>0</v>
      </c>
      <c r="H25" s="63">
        <f t="shared" ref="H25:O25" si="10">SUM(H26:H28)</f>
        <v>0</v>
      </c>
      <c r="I25" s="63">
        <f t="shared" si="10"/>
        <v>0</v>
      </c>
      <c r="J25" s="63">
        <f t="shared" si="10"/>
        <v>0</v>
      </c>
      <c r="K25" s="63">
        <f t="shared" si="10"/>
        <v>0</v>
      </c>
      <c r="L25" s="63">
        <f t="shared" si="10"/>
        <v>0</v>
      </c>
      <c r="M25" s="63">
        <f t="shared" si="10"/>
        <v>0</v>
      </c>
      <c r="N25" s="63">
        <f t="shared" si="10"/>
        <v>31</v>
      </c>
      <c r="O25" s="63">
        <f t="shared" si="10"/>
        <v>23</v>
      </c>
    </row>
    <row r="26" spans="1:15" ht="27" customHeight="1" x14ac:dyDescent="0.2">
      <c r="A26" s="87" t="s">
        <v>55</v>
      </c>
      <c r="B26" s="58">
        <v>52</v>
      </c>
      <c r="C26" s="58">
        <v>0</v>
      </c>
      <c r="D26" s="58">
        <v>503</v>
      </c>
      <c r="E26" s="58">
        <v>0</v>
      </c>
      <c r="F26" s="58">
        <v>0</v>
      </c>
      <c r="G26" s="61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31</v>
      </c>
      <c r="O26" s="60">
        <v>23</v>
      </c>
    </row>
    <row r="27" spans="1:15" ht="51" x14ac:dyDescent="0.2">
      <c r="A27" s="87" t="s">
        <v>225</v>
      </c>
      <c r="B27" s="58">
        <v>65</v>
      </c>
      <c r="C27" s="58">
        <v>0</v>
      </c>
      <c r="D27" s="58">
        <v>220</v>
      </c>
      <c r="E27" s="58">
        <v>0</v>
      </c>
      <c r="F27" s="58">
        <v>0</v>
      </c>
      <c r="G27" s="61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</row>
    <row r="28" spans="1:15" ht="25.5" x14ac:dyDescent="0.2">
      <c r="A28" s="87" t="s">
        <v>51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61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</row>
    <row r="29" spans="1:15" ht="14.25" x14ac:dyDescent="0.2">
      <c r="A29" s="86" t="s">
        <v>36</v>
      </c>
      <c r="B29" s="80"/>
      <c r="C29" s="80"/>
      <c r="D29" s="80"/>
      <c r="E29" s="80"/>
      <c r="F29" s="80"/>
      <c r="G29" s="80"/>
      <c r="H29" s="56"/>
      <c r="I29" s="56"/>
      <c r="J29" s="56"/>
      <c r="K29" s="56"/>
      <c r="L29" s="56"/>
      <c r="M29" s="84"/>
      <c r="N29" s="84"/>
      <c r="O29" s="84"/>
    </row>
    <row r="30" spans="1:15" ht="14.25" x14ac:dyDescent="0.2">
      <c r="A30" s="86" t="s">
        <v>41</v>
      </c>
      <c r="B30" s="55">
        <f t="shared" ref="B30:M30" si="11">SUM(B31:B32)</f>
        <v>435</v>
      </c>
      <c r="C30" s="55">
        <f t="shared" si="11"/>
        <v>188</v>
      </c>
      <c r="D30" s="55">
        <f t="shared" si="11"/>
        <v>29</v>
      </c>
      <c r="E30" s="55">
        <f t="shared" si="11"/>
        <v>0</v>
      </c>
      <c r="F30" s="55">
        <f t="shared" si="11"/>
        <v>18</v>
      </c>
      <c r="G30" s="55">
        <f t="shared" si="11"/>
        <v>0</v>
      </c>
      <c r="H30" s="55">
        <f t="shared" si="11"/>
        <v>0</v>
      </c>
      <c r="I30" s="55">
        <f t="shared" si="11"/>
        <v>0</v>
      </c>
      <c r="J30" s="55">
        <f t="shared" si="11"/>
        <v>0</v>
      </c>
      <c r="K30" s="55">
        <f t="shared" si="11"/>
        <v>0</v>
      </c>
      <c r="L30" s="55">
        <f t="shared" si="11"/>
        <v>0</v>
      </c>
      <c r="M30" s="55">
        <f t="shared" si="11"/>
        <v>0</v>
      </c>
      <c r="N30" s="55">
        <f t="shared" ref="H30:O30" si="12">SUM(N31:N32)</f>
        <v>0</v>
      </c>
      <c r="O30" s="55">
        <f t="shared" si="12"/>
        <v>0</v>
      </c>
    </row>
    <row r="31" spans="1:15" ht="28.5" customHeight="1" x14ac:dyDescent="0.2">
      <c r="A31" s="90" t="s">
        <v>56</v>
      </c>
      <c r="B31" s="181">
        <v>435</v>
      </c>
      <c r="C31" s="181">
        <v>188</v>
      </c>
      <c r="D31" s="181">
        <v>29</v>
      </c>
      <c r="E31" s="181">
        <v>0</v>
      </c>
      <c r="F31" s="181">
        <v>18</v>
      </c>
      <c r="G31" s="181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</row>
    <row r="32" spans="1:15" ht="14.25" x14ac:dyDescent="0.2">
      <c r="A32" s="90" t="s">
        <v>37</v>
      </c>
      <c r="B32" s="181">
        <v>0</v>
      </c>
      <c r="C32" s="181">
        <v>0</v>
      </c>
      <c r="D32" s="181">
        <v>0</v>
      </c>
      <c r="E32" s="181">
        <v>0</v>
      </c>
      <c r="F32" s="181">
        <v>0</v>
      </c>
      <c r="G32" s="181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</row>
    <row r="33" spans="1:15" ht="15" customHeight="1" x14ac:dyDescent="0.2">
      <c r="A33" s="93" t="s">
        <v>57</v>
      </c>
      <c r="B33" s="81">
        <v>0</v>
      </c>
      <c r="C33" s="81">
        <v>0</v>
      </c>
      <c r="D33" s="81">
        <v>0</v>
      </c>
      <c r="E33" s="81">
        <v>0</v>
      </c>
      <c r="F33" s="81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</row>
    <row r="34" spans="1:15" ht="14.25" x14ac:dyDescent="0.2">
      <c r="A34" s="93" t="s">
        <v>38</v>
      </c>
      <c r="B34" s="81"/>
      <c r="C34" s="81"/>
      <c r="D34" s="81"/>
      <c r="E34" s="81"/>
      <c r="F34" s="81"/>
      <c r="G34" s="81"/>
      <c r="H34" s="60"/>
      <c r="I34" s="60"/>
      <c r="J34" s="60"/>
      <c r="K34" s="60"/>
      <c r="L34" s="60"/>
      <c r="M34" s="84"/>
      <c r="N34" s="84"/>
      <c r="O34" s="84"/>
    </row>
    <row r="35" spans="1:15" ht="27.75" customHeight="1" x14ac:dyDescent="0.2">
      <c r="A35" s="94" t="s">
        <v>105</v>
      </c>
      <c r="B35" s="74">
        <v>280</v>
      </c>
      <c r="C35" s="74">
        <v>280</v>
      </c>
      <c r="D35" s="74">
        <v>43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5</v>
      </c>
      <c r="O35" s="74">
        <v>0</v>
      </c>
    </row>
    <row r="36" spans="1:15" ht="15" customHeight="1" x14ac:dyDescent="0.2">
      <c r="A36" s="86" t="s">
        <v>190</v>
      </c>
      <c r="B36" s="56">
        <f>B37+B38</f>
        <v>54</v>
      </c>
      <c r="C36" s="56">
        <f t="shared" ref="C36:O36" si="13">C37+C38</f>
        <v>4</v>
      </c>
      <c r="D36" s="56">
        <f t="shared" si="13"/>
        <v>518</v>
      </c>
      <c r="E36" s="56">
        <f t="shared" si="13"/>
        <v>35</v>
      </c>
      <c r="F36" s="56">
        <f t="shared" si="13"/>
        <v>20</v>
      </c>
      <c r="G36" s="56">
        <f t="shared" si="13"/>
        <v>0</v>
      </c>
      <c r="H36" s="56">
        <f t="shared" si="13"/>
        <v>0</v>
      </c>
      <c r="I36" s="56">
        <f t="shared" si="13"/>
        <v>0</v>
      </c>
      <c r="J36" s="56">
        <f t="shared" si="13"/>
        <v>0</v>
      </c>
      <c r="K36" s="56">
        <f t="shared" si="13"/>
        <v>0</v>
      </c>
      <c r="L36" s="56">
        <f t="shared" si="13"/>
        <v>0</v>
      </c>
      <c r="M36" s="56">
        <f t="shared" si="13"/>
        <v>0</v>
      </c>
      <c r="N36" s="56">
        <f t="shared" si="13"/>
        <v>20</v>
      </c>
      <c r="O36" s="56">
        <f t="shared" si="13"/>
        <v>9</v>
      </c>
    </row>
    <row r="37" spans="1:15" ht="25.5" x14ac:dyDescent="0.2">
      <c r="A37" s="95" t="s">
        <v>191</v>
      </c>
      <c r="B37" s="60">
        <v>24</v>
      </c>
      <c r="C37" s="60">
        <v>4</v>
      </c>
      <c r="D37" s="60">
        <v>200</v>
      </c>
      <c r="E37" s="60">
        <v>0</v>
      </c>
      <c r="F37" s="60">
        <v>20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17</v>
      </c>
      <c r="O37" s="60">
        <v>9</v>
      </c>
    </row>
    <row r="38" spans="1:15" ht="53.25" customHeight="1" x14ac:dyDescent="0.2">
      <c r="A38" s="95" t="s">
        <v>223</v>
      </c>
      <c r="B38" s="60">
        <v>30</v>
      </c>
      <c r="C38" s="60">
        <v>0</v>
      </c>
      <c r="D38" s="60">
        <v>318</v>
      </c>
      <c r="E38" s="60">
        <v>35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3</v>
      </c>
      <c r="O38" s="60">
        <v>0</v>
      </c>
    </row>
    <row r="39" spans="1:15" ht="25.5" x14ac:dyDescent="0.2">
      <c r="A39" s="86" t="s">
        <v>194</v>
      </c>
      <c r="B39" s="56">
        <f t="shared" ref="B39:O39" si="14">40:40+41:41</f>
        <v>135</v>
      </c>
      <c r="C39" s="56">
        <f t="shared" si="14"/>
        <v>60</v>
      </c>
      <c r="D39" s="56">
        <f t="shared" si="14"/>
        <v>2700</v>
      </c>
      <c r="E39" s="56">
        <f t="shared" si="14"/>
        <v>0</v>
      </c>
      <c r="F39" s="56">
        <f t="shared" si="14"/>
        <v>1300</v>
      </c>
      <c r="G39" s="56">
        <f t="shared" si="14"/>
        <v>0</v>
      </c>
      <c r="H39" s="56">
        <f t="shared" si="14"/>
        <v>0</v>
      </c>
      <c r="I39" s="56">
        <f t="shared" si="14"/>
        <v>0</v>
      </c>
      <c r="J39" s="56">
        <f t="shared" si="14"/>
        <v>0</v>
      </c>
      <c r="K39" s="56">
        <f t="shared" si="14"/>
        <v>0</v>
      </c>
      <c r="L39" s="56">
        <f t="shared" si="14"/>
        <v>0</v>
      </c>
      <c r="M39" s="56">
        <f t="shared" si="14"/>
        <v>0</v>
      </c>
      <c r="N39" s="56">
        <f t="shared" si="14"/>
        <v>41</v>
      </c>
      <c r="O39" s="56">
        <f t="shared" si="14"/>
        <v>30</v>
      </c>
    </row>
    <row r="40" spans="1:15" ht="25.5" x14ac:dyDescent="0.2">
      <c r="A40" s="95" t="s">
        <v>193</v>
      </c>
      <c r="B40" s="215">
        <v>135</v>
      </c>
      <c r="C40" s="215">
        <v>60</v>
      </c>
      <c r="D40" s="215">
        <v>2700</v>
      </c>
      <c r="E40" s="215">
        <v>0</v>
      </c>
      <c r="F40" s="215">
        <v>1300</v>
      </c>
      <c r="G40" s="215">
        <v>0</v>
      </c>
      <c r="H40" s="215">
        <v>0</v>
      </c>
      <c r="I40" s="215">
        <v>0</v>
      </c>
      <c r="J40" s="215">
        <v>0</v>
      </c>
      <c r="K40" s="215">
        <v>0</v>
      </c>
      <c r="L40" s="215">
        <v>0</v>
      </c>
      <c r="M40" s="215">
        <v>0</v>
      </c>
      <c r="N40" s="215">
        <v>37</v>
      </c>
      <c r="O40" s="215">
        <v>30</v>
      </c>
    </row>
    <row r="41" spans="1:15" ht="51.75" thickBot="1" x14ac:dyDescent="0.25">
      <c r="A41" s="95" t="s">
        <v>224</v>
      </c>
      <c r="B41" s="215">
        <v>0</v>
      </c>
      <c r="C41" s="215">
        <v>0</v>
      </c>
      <c r="D41" s="215">
        <v>0</v>
      </c>
      <c r="E41" s="215">
        <v>0</v>
      </c>
      <c r="F41" s="215">
        <v>0</v>
      </c>
      <c r="G41" s="215">
        <v>0</v>
      </c>
      <c r="H41" s="215">
        <v>0</v>
      </c>
      <c r="I41" s="215">
        <v>0</v>
      </c>
      <c r="J41" s="215">
        <v>0</v>
      </c>
      <c r="K41" s="215">
        <v>0</v>
      </c>
      <c r="L41" s="215">
        <v>0</v>
      </c>
      <c r="M41" s="215">
        <v>0</v>
      </c>
      <c r="N41" s="215">
        <v>4</v>
      </c>
      <c r="O41" s="215">
        <v>0</v>
      </c>
    </row>
    <row r="42" spans="1:15" ht="15" thickBot="1" x14ac:dyDescent="0.25">
      <c r="A42" s="35" t="s">
        <v>196</v>
      </c>
      <c r="B42" s="216">
        <f>SUM(B6+B10+B15+B16+B24+B29+B30+B33+B34+B35)</f>
        <v>81422.5</v>
      </c>
      <c r="C42" s="216">
        <f t="shared" ref="C42:O42" si="15">SUM(C6+C10+C15+C16+C24+C29+C30+C33+C34+C35)</f>
        <v>47171</v>
      </c>
      <c r="D42" s="216">
        <f t="shared" si="15"/>
        <v>245721</v>
      </c>
      <c r="E42" s="216">
        <f t="shared" si="15"/>
        <v>163549</v>
      </c>
      <c r="F42" s="216">
        <f t="shared" si="15"/>
        <v>76548</v>
      </c>
      <c r="G42" s="216">
        <f t="shared" si="15"/>
        <v>43805</v>
      </c>
      <c r="H42" s="216">
        <f t="shared" si="15"/>
        <v>0</v>
      </c>
      <c r="I42" s="216">
        <f t="shared" si="15"/>
        <v>0</v>
      </c>
      <c r="J42" s="216">
        <f t="shared" si="15"/>
        <v>0</v>
      </c>
      <c r="K42" s="216">
        <f t="shared" si="15"/>
        <v>0</v>
      </c>
      <c r="L42" s="216">
        <f t="shared" si="15"/>
        <v>0</v>
      </c>
      <c r="M42" s="216">
        <f t="shared" si="15"/>
        <v>0</v>
      </c>
      <c r="N42" s="216">
        <f t="shared" si="15"/>
        <v>5428</v>
      </c>
      <c r="O42" s="216">
        <f t="shared" si="15"/>
        <v>359</v>
      </c>
    </row>
  </sheetData>
  <mergeCells count="19">
    <mergeCell ref="M3:M4"/>
    <mergeCell ref="A1:A4"/>
    <mergeCell ref="B1:O1"/>
    <mergeCell ref="B2:G2"/>
    <mergeCell ref="H2:M2"/>
    <mergeCell ref="N2:O2"/>
    <mergeCell ref="G3:G4"/>
    <mergeCell ref="E3:E4"/>
    <mergeCell ref="B3:B4"/>
    <mergeCell ref="C3:C4"/>
    <mergeCell ref="D3:D4"/>
    <mergeCell ref="N3:N4"/>
    <mergeCell ref="F3:F4"/>
    <mergeCell ref="O3:O4"/>
    <mergeCell ref="I3:I4"/>
    <mergeCell ref="J3:J4"/>
    <mergeCell ref="H3:H4"/>
    <mergeCell ref="K3:K4"/>
    <mergeCell ref="L3:L4"/>
  </mergeCells>
  <phoneticPr fontId="32" type="noConversion"/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opLeftCell="A28" zoomScale="93" zoomScaleNormal="93" workbookViewId="0">
      <selection activeCell="B43" sqref="B43"/>
    </sheetView>
  </sheetViews>
  <sheetFormatPr defaultRowHeight="12.75" x14ac:dyDescent="0.2"/>
  <cols>
    <col min="1" max="1" width="50.42578125" style="1" customWidth="1"/>
    <col min="2" max="2" width="11.28515625" style="1" customWidth="1"/>
    <col min="3" max="3" width="9.42578125" style="1" customWidth="1"/>
    <col min="4" max="4" width="7.7109375" style="1" customWidth="1"/>
    <col min="5" max="5" width="7.85546875" style="1" customWidth="1"/>
    <col min="6" max="6" width="5.42578125" style="1" customWidth="1"/>
    <col min="7" max="8" width="5.5703125" style="1" customWidth="1"/>
    <col min="9" max="9" width="6.42578125" style="1" customWidth="1"/>
    <col min="10" max="10" width="7.28515625" style="1" customWidth="1"/>
    <col min="11" max="11" width="10.42578125" style="394" customWidth="1"/>
    <col min="12" max="12" width="7.140625" style="1" customWidth="1"/>
    <col min="13" max="13" width="8.85546875" style="394" customWidth="1"/>
    <col min="14" max="14" width="8.85546875" style="1" customWidth="1"/>
    <col min="15" max="15" width="7.42578125" style="1" customWidth="1"/>
    <col min="16" max="16" width="6.85546875" style="1" customWidth="1"/>
    <col min="17" max="17" width="6.28515625" style="1" customWidth="1"/>
    <col min="18" max="18" width="5.42578125" style="1" customWidth="1"/>
    <col min="19" max="19" width="9.140625" style="1" hidden="1" customWidth="1"/>
    <col min="20" max="20" width="6.5703125" style="1" customWidth="1"/>
    <col min="21" max="21" width="6.42578125" style="1" customWidth="1"/>
    <col min="22" max="22" width="6.5703125" style="1" customWidth="1"/>
    <col min="23" max="23" width="5.85546875" style="1" customWidth="1"/>
    <col min="24" max="16384" width="9.140625" style="1"/>
  </cols>
  <sheetData>
    <row r="1" spans="1:38" x14ac:dyDescent="0.2">
      <c r="A1" s="470" t="s">
        <v>1</v>
      </c>
      <c r="B1" s="476" t="s">
        <v>197</v>
      </c>
      <c r="C1" s="477"/>
      <c r="D1" s="477"/>
      <c r="E1" s="477"/>
      <c r="F1" s="477"/>
      <c r="G1" s="477"/>
      <c r="H1" s="477"/>
      <c r="I1" s="478"/>
      <c r="J1" s="476" t="s">
        <v>101</v>
      </c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8"/>
    </row>
    <row r="2" spans="1:38" ht="27" customHeight="1" x14ac:dyDescent="0.2">
      <c r="A2" s="471"/>
      <c r="B2" s="476" t="s">
        <v>19</v>
      </c>
      <c r="C2" s="477"/>
      <c r="D2" s="477"/>
      <c r="E2" s="478"/>
      <c r="F2" s="476" t="s">
        <v>20</v>
      </c>
      <c r="G2" s="477"/>
      <c r="H2" s="477"/>
      <c r="I2" s="478"/>
      <c r="J2" s="490" t="s">
        <v>15</v>
      </c>
      <c r="K2" s="570" t="s">
        <v>43</v>
      </c>
      <c r="L2" s="572" t="s">
        <v>102</v>
      </c>
      <c r="M2" s="573"/>
      <c r="N2" s="573"/>
      <c r="O2" s="573"/>
      <c r="P2" s="573"/>
      <c r="Q2" s="573"/>
      <c r="R2" s="574"/>
      <c r="S2" s="48"/>
      <c r="T2" s="502" t="s">
        <v>161</v>
      </c>
      <c r="U2" s="504"/>
      <c r="V2" s="504"/>
      <c r="W2" s="503"/>
    </row>
    <row r="3" spans="1:38" ht="54.75" customHeight="1" x14ac:dyDescent="0.2">
      <c r="A3" s="471"/>
      <c r="B3" s="468" t="s">
        <v>21</v>
      </c>
      <c r="C3" s="468" t="s">
        <v>92</v>
      </c>
      <c r="D3" s="468" t="s">
        <v>22</v>
      </c>
      <c r="E3" s="468" t="s">
        <v>93</v>
      </c>
      <c r="F3" s="468" t="s">
        <v>21</v>
      </c>
      <c r="G3" s="468" t="s">
        <v>92</v>
      </c>
      <c r="H3" s="468" t="s">
        <v>22</v>
      </c>
      <c r="I3" s="468" t="s">
        <v>94</v>
      </c>
      <c r="J3" s="490"/>
      <c r="K3" s="570"/>
      <c r="L3" s="466" t="s">
        <v>15</v>
      </c>
      <c r="M3" s="569" t="s">
        <v>24</v>
      </c>
      <c r="N3" s="468" t="s">
        <v>104</v>
      </c>
      <c r="O3" s="502" t="s">
        <v>23</v>
      </c>
      <c r="P3" s="503"/>
      <c r="Q3" s="502" t="s">
        <v>103</v>
      </c>
      <c r="R3" s="503"/>
      <c r="S3" s="48"/>
      <c r="T3" s="468" t="s">
        <v>15</v>
      </c>
      <c r="U3" s="468" t="s">
        <v>162</v>
      </c>
      <c r="V3" s="468" t="s">
        <v>163</v>
      </c>
      <c r="W3" s="468" t="s">
        <v>164</v>
      </c>
    </row>
    <row r="4" spans="1:38" ht="51.75" customHeight="1" x14ac:dyDescent="0.2">
      <c r="A4" s="471"/>
      <c r="B4" s="490"/>
      <c r="C4" s="469"/>
      <c r="D4" s="490"/>
      <c r="E4" s="469"/>
      <c r="F4" s="490"/>
      <c r="G4" s="469"/>
      <c r="H4" s="490"/>
      <c r="I4" s="469"/>
      <c r="J4" s="490"/>
      <c r="K4" s="570"/>
      <c r="L4" s="497"/>
      <c r="M4" s="570"/>
      <c r="N4" s="490"/>
      <c r="O4" s="466" t="s">
        <v>15</v>
      </c>
      <c r="P4" s="468" t="s">
        <v>95</v>
      </c>
      <c r="Q4" s="466" t="s">
        <v>15</v>
      </c>
      <c r="R4" s="468" t="s">
        <v>95</v>
      </c>
      <c r="S4" s="48"/>
      <c r="T4" s="490"/>
      <c r="U4" s="490"/>
      <c r="V4" s="497"/>
      <c r="W4" s="497"/>
    </row>
    <row r="5" spans="1:38" ht="20.25" customHeight="1" x14ac:dyDescent="0.2">
      <c r="A5" s="472"/>
      <c r="B5" s="469"/>
      <c r="C5" s="33" t="s">
        <v>17</v>
      </c>
      <c r="D5" s="469"/>
      <c r="E5" s="33" t="s">
        <v>17</v>
      </c>
      <c r="F5" s="469"/>
      <c r="G5" s="33" t="s">
        <v>17</v>
      </c>
      <c r="H5" s="469"/>
      <c r="I5" s="33" t="s">
        <v>17</v>
      </c>
      <c r="J5" s="469"/>
      <c r="K5" s="571"/>
      <c r="L5" s="467"/>
      <c r="M5" s="571"/>
      <c r="N5" s="469"/>
      <c r="O5" s="467"/>
      <c r="P5" s="469"/>
      <c r="Q5" s="467"/>
      <c r="R5" s="469"/>
      <c r="S5" s="48"/>
      <c r="T5" s="469"/>
      <c r="U5" s="469"/>
      <c r="V5" s="467"/>
      <c r="W5" s="467"/>
    </row>
    <row r="6" spans="1:38" ht="24.75" customHeight="1" x14ac:dyDescent="0.2">
      <c r="A6" s="33" t="s">
        <v>91</v>
      </c>
      <c r="B6" s="47">
        <v>121</v>
      </c>
      <c r="C6" s="33">
        <v>122</v>
      </c>
      <c r="D6" s="33">
        <v>123</v>
      </c>
      <c r="E6" s="33">
        <v>124</v>
      </c>
      <c r="F6" s="33">
        <v>125</v>
      </c>
      <c r="G6" s="33">
        <v>126</v>
      </c>
      <c r="H6" s="33">
        <v>127</v>
      </c>
      <c r="I6" s="33">
        <v>128</v>
      </c>
      <c r="J6" s="33">
        <v>129</v>
      </c>
      <c r="K6" s="376">
        <v>130</v>
      </c>
      <c r="L6" s="33">
        <v>131</v>
      </c>
      <c r="M6" s="376">
        <v>132</v>
      </c>
      <c r="N6" s="33">
        <v>133</v>
      </c>
      <c r="O6" s="33">
        <v>134</v>
      </c>
      <c r="P6" s="33">
        <v>135</v>
      </c>
      <c r="Q6" s="33">
        <v>136</v>
      </c>
      <c r="R6" s="33">
        <v>137</v>
      </c>
      <c r="S6" s="53">
        <v>138</v>
      </c>
      <c r="T6" s="33">
        <v>138</v>
      </c>
      <c r="U6" s="33">
        <v>139</v>
      </c>
      <c r="V6" s="34">
        <v>140</v>
      </c>
      <c r="W6" s="34">
        <v>141</v>
      </c>
    </row>
    <row r="7" spans="1:38" ht="25.5" x14ac:dyDescent="0.2">
      <c r="A7" s="86" t="s">
        <v>30</v>
      </c>
      <c r="B7" s="56">
        <f t="shared" ref="B7:R7" si="0">SUM(B8:B10)</f>
        <v>1317</v>
      </c>
      <c r="C7" s="56">
        <f t="shared" si="0"/>
        <v>4263</v>
      </c>
      <c r="D7" s="56">
        <f>SUM(D8:D10)</f>
        <v>673</v>
      </c>
      <c r="E7" s="56">
        <f t="shared" si="0"/>
        <v>1813</v>
      </c>
      <c r="F7" s="56">
        <f t="shared" si="0"/>
        <v>26</v>
      </c>
      <c r="G7" s="56">
        <f t="shared" si="0"/>
        <v>26</v>
      </c>
      <c r="H7" s="56">
        <f t="shared" si="0"/>
        <v>16</v>
      </c>
      <c r="I7" s="56">
        <f t="shared" si="0"/>
        <v>13</v>
      </c>
      <c r="J7" s="56">
        <f t="shared" si="0"/>
        <v>3168</v>
      </c>
      <c r="K7" s="377">
        <f t="shared" si="0"/>
        <v>2701.75</v>
      </c>
      <c r="L7" s="56">
        <f t="shared" si="0"/>
        <v>2386</v>
      </c>
      <c r="M7" s="377">
        <f t="shared" si="0"/>
        <v>2208</v>
      </c>
      <c r="N7" s="56">
        <f t="shared" si="0"/>
        <v>43</v>
      </c>
      <c r="O7" s="56">
        <f t="shared" si="0"/>
        <v>1226</v>
      </c>
      <c r="P7" s="56">
        <f t="shared" si="0"/>
        <v>550</v>
      </c>
      <c r="Q7" s="56">
        <f t="shared" si="0"/>
        <v>1160</v>
      </c>
      <c r="R7" s="56">
        <f t="shared" si="0"/>
        <v>520</v>
      </c>
      <c r="S7" s="156"/>
      <c r="T7" s="108">
        <f>SUM(T8:T10)</f>
        <v>1151</v>
      </c>
      <c r="U7" s="108">
        <f>SUM(U8:U10)</f>
        <v>100</v>
      </c>
      <c r="V7" s="108">
        <f>SUM(V8:V10)</f>
        <v>413</v>
      </c>
      <c r="W7" s="108">
        <f>SUM(W8:W10)</f>
        <v>638</v>
      </c>
    </row>
    <row r="8" spans="1:38" ht="12.75" customHeight="1" x14ac:dyDescent="0.2">
      <c r="A8" s="278" t="s">
        <v>25</v>
      </c>
      <c r="B8" s="262">
        <v>772</v>
      </c>
      <c r="C8" s="262">
        <v>3718</v>
      </c>
      <c r="D8" s="262">
        <v>673</v>
      </c>
      <c r="E8" s="262">
        <v>1813</v>
      </c>
      <c r="F8" s="262">
        <v>0</v>
      </c>
      <c r="G8" s="262">
        <v>0</v>
      </c>
      <c r="H8" s="262">
        <v>0</v>
      </c>
      <c r="I8" s="262">
        <v>0</v>
      </c>
      <c r="J8" s="262">
        <v>2844</v>
      </c>
      <c r="K8" s="378">
        <v>2409.75</v>
      </c>
      <c r="L8" s="262">
        <v>2131</v>
      </c>
      <c r="M8" s="378">
        <v>1975</v>
      </c>
      <c r="N8" s="262">
        <v>35</v>
      </c>
      <c r="O8" s="262">
        <v>1002</v>
      </c>
      <c r="P8" s="262">
        <v>456</v>
      </c>
      <c r="Q8" s="262">
        <v>1129</v>
      </c>
      <c r="R8" s="262">
        <v>514</v>
      </c>
      <c r="S8" s="288">
        <v>1025</v>
      </c>
      <c r="T8" s="263">
        <v>1026</v>
      </c>
      <c r="U8" s="263">
        <v>69</v>
      </c>
      <c r="V8" s="284">
        <v>356</v>
      </c>
      <c r="W8" s="284">
        <v>601</v>
      </c>
      <c r="AI8" s="1">
        <v>9</v>
      </c>
      <c r="AJ8" s="1">
        <v>1</v>
      </c>
      <c r="AK8" s="1">
        <v>5</v>
      </c>
      <c r="AL8" s="1">
        <v>3</v>
      </c>
    </row>
    <row r="9" spans="1:38" ht="15" customHeight="1" x14ac:dyDescent="0.2">
      <c r="A9" s="87" t="s">
        <v>26</v>
      </c>
      <c r="B9" s="60">
        <v>545</v>
      </c>
      <c r="C9" s="60">
        <v>545</v>
      </c>
      <c r="D9" s="60">
        <v>0</v>
      </c>
      <c r="E9" s="60">
        <v>0</v>
      </c>
      <c r="F9" s="60">
        <v>26</v>
      </c>
      <c r="G9" s="60">
        <v>26</v>
      </c>
      <c r="H9" s="60">
        <v>16</v>
      </c>
      <c r="I9" s="60">
        <v>13</v>
      </c>
      <c r="J9" s="60">
        <v>248</v>
      </c>
      <c r="K9" s="379">
        <v>229</v>
      </c>
      <c r="L9" s="60">
        <v>200</v>
      </c>
      <c r="M9" s="379">
        <v>184</v>
      </c>
      <c r="N9" s="60">
        <v>6</v>
      </c>
      <c r="O9" s="60">
        <v>172</v>
      </c>
      <c r="P9" s="60">
        <v>73</v>
      </c>
      <c r="Q9" s="60">
        <v>28</v>
      </c>
      <c r="R9" s="60">
        <v>4</v>
      </c>
      <c r="S9" s="36">
        <v>95</v>
      </c>
      <c r="T9" s="84">
        <v>95</v>
      </c>
      <c r="U9" s="84">
        <v>23</v>
      </c>
      <c r="V9" s="76">
        <v>37</v>
      </c>
      <c r="W9" s="76">
        <v>35</v>
      </c>
      <c r="AI9" s="1">
        <v>7</v>
      </c>
      <c r="AJ9" s="1">
        <v>1</v>
      </c>
      <c r="AK9" s="1">
        <v>4</v>
      </c>
      <c r="AL9" s="1">
        <v>2</v>
      </c>
    </row>
    <row r="10" spans="1:38" ht="15.75" customHeight="1" x14ac:dyDescent="0.2">
      <c r="A10" s="87" t="s">
        <v>27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76</v>
      </c>
      <c r="K10" s="379">
        <v>63</v>
      </c>
      <c r="L10" s="60">
        <v>55</v>
      </c>
      <c r="M10" s="379">
        <v>49</v>
      </c>
      <c r="N10" s="60">
        <v>2</v>
      </c>
      <c r="O10" s="60">
        <v>52</v>
      </c>
      <c r="P10" s="60">
        <v>21</v>
      </c>
      <c r="Q10" s="60">
        <v>3</v>
      </c>
      <c r="R10" s="60">
        <v>2</v>
      </c>
      <c r="S10" s="36">
        <v>30</v>
      </c>
      <c r="T10" s="60">
        <v>30</v>
      </c>
      <c r="U10" s="60">
        <v>8</v>
      </c>
      <c r="V10" s="76">
        <v>20</v>
      </c>
      <c r="W10" s="76">
        <v>2</v>
      </c>
    </row>
    <row r="11" spans="1:38" ht="25.5" x14ac:dyDescent="0.2">
      <c r="A11" s="86" t="s">
        <v>48</v>
      </c>
      <c r="B11" s="56">
        <f t="shared" ref="B11:W11" si="1">SUM(B12:B15)</f>
        <v>2287</v>
      </c>
      <c r="C11" s="56">
        <f t="shared" si="1"/>
        <v>23218</v>
      </c>
      <c r="D11" s="56">
        <f t="shared" si="1"/>
        <v>2169</v>
      </c>
      <c r="E11" s="56">
        <f t="shared" si="1"/>
        <v>20421</v>
      </c>
      <c r="F11" s="56">
        <f t="shared" si="1"/>
        <v>23</v>
      </c>
      <c r="G11" s="56">
        <f t="shared" si="1"/>
        <v>22</v>
      </c>
      <c r="H11" s="56">
        <f t="shared" si="1"/>
        <v>215</v>
      </c>
      <c r="I11" s="56">
        <f t="shared" si="1"/>
        <v>205</v>
      </c>
      <c r="J11" s="56">
        <f t="shared" si="1"/>
        <v>1757</v>
      </c>
      <c r="K11" s="377">
        <f t="shared" si="1"/>
        <v>1287.75</v>
      </c>
      <c r="L11" s="56">
        <f t="shared" si="1"/>
        <v>1739</v>
      </c>
      <c r="M11" s="377">
        <f t="shared" si="1"/>
        <v>1276.25</v>
      </c>
      <c r="N11" s="56">
        <f t="shared" si="1"/>
        <v>19</v>
      </c>
      <c r="O11" s="56">
        <f t="shared" si="1"/>
        <v>1216.5</v>
      </c>
      <c r="P11" s="56">
        <f t="shared" si="1"/>
        <v>406</v>
      </c>
      <c r="Q11" s="56">
        <f t="shared" si="1"/>
        <v>580</v>
      </c>
      <c r="R11" s="56">
        <f t="shared" si="1"/>
        <v>199</v>
      </c>
      <c r="S11" s="56">
        <f t="shared" si="1"/>
        <v>0</v>
      </c>
      <c r="T11" s="56">
        <f t="shared" si="1"/>
        <v>681</v>
      </c>
      <c r="U11" s="56">
        <f t="shared" si="1"/>
        <v>289</v>
      </c>
      <c r="V11" s="56">
        <f t="shared" si="1"/>
        <v>312</v>
      </c>
      <c r="W11" s="56">
        <f t="shared" si="1"/>
        <v>80</v>
      </c>
    </row>
    <row r="12" spans="1:38" ht="18.75" customHeight="1" x14ac:dyDescent="0.2">
      <c r="A12" s="87" t="s">
        <v>49</v>
      </c>
      <c r="B12" s="140">
        <v>400</v>
      </c>
      <c r="C12" s="140">
        <v>438</v>
      </c>
      <c r="D12" s="140">
        <v>432</v>
      </c>
      <c r="E12" s="140">
        <v>430</v>
      </c>
      <c r="F12" s="140">
        <v>23</v>
      </c>
      <c r="G12" s="140">
        <v>22</v>
      </c>
      <c r="H12" s="140">
        <v>215</v>
      </c>
      <c r="I12" s="140">
        <v>205</v>
      </c>
      <c r="J12" s="142">
        <v>395</v>
      </c>
      <c r="K12" s="380">
        <v>367.25</v>
      </c>
      <c r="L12" s="142">
        <v>377</v>
      </c>
      <c r="M12" s="380">
        <v>357.75</v>
      </c>
      <c r="N12" s="142">
        <v>16</v>
      </c>
      <c r="O12" s="142">
        <v>397.5</v>
      </c>
      <c r="P12" s="142">
        <v>202</v>
      </c>
      <c r="Q12" s="142">
        <v>34</v>
      </c>
      <c r="R12" s="142">
        <v>12</v>
      </c>
      <c r="S12" s="156"/>
      <c r="T12" s="140">
        <v>263</v>
      </c>
      <c r="U12" s="140">
        <v>53</v>
      </c>
      <c r="V12" s="157">
        <v>145</v>
      </c>
      <c r="W12" s="157">
        <v>65</v>
      </c>
    </row>
    <row r="13" spans="1:38" ht="38.25" x14ac:dyDescent="0.2">
      <c r="A13" s="87" t="s">
        <v>219</v>
      </c>
      <c r="B13" s="60">
        <v>21</v>
      </c>
      <c r="C13" s="60">
        <v>45</v>
      </c>
      <c r="D13" s="60">
        <v>288</v>
      </c>
      <c r="E13" s="60">
        <v>1678</v>
      </c>
      <c r="F13" s="60">
        <v>0</v>
      </c>
      <c r="G13" s="60">
        <v>0</v>
      </c>
      <c r="H13" s="60">
        <v>0</v>
      </c>
      <c r="I13" s="60">
        <v>0</v>
      </c>
      <c r="J13" s="60">
        <v>71</v>
      </c>
      <c r="K13" s="379">
        <v>66</v>
      </c>
      <c r="L13" s="60">
        <v>71</v>
      </c>
      <c r="M13" s="379">
        <v>64</v>
      </c>
      <c r="N13" s="60">
        <v>1</v>
      </c>
      <c r="O13" s="60">
        <v>56</v>
      </c>
      <c r="P13" s="60">
        <v>24</v>
      </c>
      <c r="Q13" s="60">
        <v>18</v>
      </c>
      <c r="R13" s="60">
        <v>14</v>
      </c>
      <c r="S13" s="36">
        <v>0</v>
      </c>
      <c r="T13" s="60">
        <v>28</v>
      </c>
      <c r="U13" s="60">
        <v>3</v>
      </c>
      <c r="V13" s="76">
        <v>15</v>
      </c>
      <c r="W13" s="76">
        <v>10</v>
      </c>
    </row>
    <row r="14" spans="1:38" ht="24.75" customHeight="1" x14ac:dyDescent="0.2">
      <c r="A14" s="87" t="s">
        <v>52</v>
      </c>
      <c r="B14" s="60">
        <v>14</v>
      </c>
      <c r="C14" s="60">
        <v>41</v>
      </c>
      <c r="D14" s="60">
        <v>46</v>
      </c>
      <c r="E14" s="60">
        <v>734</v>
      </c>
      <c r="F14" s="60">
        <v>0</v>
      </c>
      <c r="G14" s="60">
        <v>0</v>
      </c>
      <c r="H14" s="60">
        <v>0</v>
      </c>
      <c r="I14" s="60">
        <v>0</v>
      </c>
      <c r="J14" s="60">
        <v>43</v>
      </c>
      <c r="K14" s="379">
        <v>38.5</v>
      </c>
      <c r="L14" s="60">
        <v>43</v>
      </c>
      <c r="M14" s="379">
        <v>38.5</v>
      </c>
      <c r="N14" s="60">
        <v>0</v>
      </c>
      <c r="O14" s="60">
        <v>29</v>
      </c>
      <c r="P14" s="60">
        <v>10</v>
      </c>
      <c r="Q14" s="60">
        <v>14</v>
      </c>
      <c r="R14" s="60">
        <v>5</v>
      </c>
      <c r="S14" s="36"/>
      <c r="T14" s="60">
        <v>7</v>
      </c>
      <c r="U14" s="60">
        <v>1</v>
      </c>
      <c r="V14" s="76">
        <v>4</v>
      </c>
      <c r="W14" s="76">
        <v>2</v>
      </c>
    </row>
    <row r="15" spans="1:38" ht="15" customHeight="1" x14ac:dyDescent="0.2">
      <c r="A15" s="87" t="s">
        <v>53</v>
      </c>
      <c r="B15" s="78">
        <v>1852</v>
      </c>
      <c r="C15" s="78">
        <v>22694</v>
      </c>
      <c r="D15" s="78">
        <v>1403</v>
      </c>
      <c r="E15" s="78">
        <v>17579</v>
      </c>
      <c r="F15" s="78">
        <v>0</v>
      </c>
      <c r="G15" s="78">
        <v>0</v>
      </c>
      <c r="H15" s="78">
        <v>0</v>
      </c>
      <c r="I15" s="78">
        <v>0</v>
      </c>
      <c r="J15" s="259">
        <v>1248</v>
      </c>
      <c r="K15" s="260">
        <v>816</v>
      </c>
      <c r="L15" s="259">
        <v>1248</v>
      </c>
      <c r="M15" s="260">
        <v>816</v>
      </c>
      <c r="N15" s="260">
        <v>2</v>
      </c>
      <c r="O15" s="259">
        <v>734</v>
      </c>
      <c r="P15" s="259">
        <v>170</v>
      </c>
      <c r="Q15" s="259">
        <v>514</v>
      </c>
      <c r="R15" s="259">
        <v>168</v>
      </c>
      <c r="S15" s="36"/>
      <c r="T15" s="101">
        <v>383</v>
      </c>
      <c r="U15" s="101">
        <v>232</v>
      </c>
      <c r="V15" s="261">
        <v>148</v>
      </c>
      <c r="W15" s="261">
        <v>3</v>
      </c>
    </row>
    <row r="16" spans="1:38" ht="35.25" customHeight="1" x14ac:dyDescent="0.2">
      <c r="A16" s="88" t="s">
        <v>54</v>
      </c>
      <c r="B16" s="151">
        <v>67</v>
      </c>
      <c r="C16" s="151">
        <v>67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67">
        <v>0</v>
      </c>
      <c r="J16" s="174">
        <v>18</v>
      </c>
      <c r="K16" s="381">
        <v>65</v>
      </c>
      <c r="L16" s="174">
        <v>36</v>
      </c>
      <c r="M16" s="381">
        <v>34</v>
      </c>
      <c r="N16" s="175">
        <v>5</v>
      </c>
      <c r="O16" s="176">
        <v>33</v>
      </c>
      <c r="P16" s="175">
        <v>29</v>
      </c>
      <c r="Q16" s="176">
        <v>3</v>
      </c>
      <c r="R16" s="177">
        <v>2</v>
      </c>
      <c r="S16" s="172"/>
      <c r="T16" s="178">
        <v>18</v>
      </c>
      <c r="U16" s="155">
        <v>1</v>
      </c>
      <c r="V16" s="155">
        <v>9</v>
      </c>
      <c r="W16" s="173">
        <v>8</v>
      </c>
    </row>
    <row r="17" spans="1:23" ht="15" customHeight="1" x14ac:dyDescent="0.2">
      <c r="A17" s="86" t="s">
        <v>50</v>
      </c>
      <c r="B17" s="56">
        <f>SUM(B21:B24)</f>
        <v>10</v>
      </c>
      <c r="C17" s="56">
        <f t="shared" ref="C17:W17" si="2">SUM(C21:C24)</f>
        <v>0</v>
      </c>
      <c r="D17" s="56">
        <f t="shared" si="2"/>
        <v>14</v>
      </c>
      <c r="E17" s="56">
        <f t="shared" si="2"/>
        <v>10</v>
      </c>
      <c r="F17" s="56">
        <f t="shared" si="2"/>
        <v>10</v>
      </c>
      <c r="G17" s="56">
        <f t="shared" si="2"/>
        <v>0</v>
      </c>
      <c r="H17" s="56">
        <f t="shared" si="2"/>
        <v>10</v>
      </c>
      <c r="I17" s="56">
        <f t="shared" si="2"/>
        <v>10</v>
      </c>
      <c r="J17" s="100">
        <f t="shared" si="2"/>
        <v>12</v>
      </c>
      <c r="K17" s="382">
        <f t="shared" si="2"/>
        <v>9.75</v>
      </c>
      <c r="L17" s="100">
        <f t="shared" si="2"/>
        <v>12</v>
      </c>
      <c r="M17" s="382">
        <f t="shared" si="2"/>
        <v>10.75</v>
      </c>
      <c r="N17" s="100">
        <f t="shared" si="2"/>
        <v>0</v>
      </c>
      <c r="O17" s="100">
        <f t="shared" si="2"/>
        <v>8</v>
      </c>
      <c r="P17" s="100">
        <f t="shared" si="2"/>
        <v>6</v>
      </c>
      <c r="Q17" s="100">
        <f t="shared" si="2"/>
        <v>4</v>
      </c>
      <c r="R17" s="100">
        <f t="shared" si="2"/>
        <v>4</v>
      </c>
      <c r="S17" s="100">
        <f t="shared" si="2"/>
        <v>0</v>
      </c>
      <c r="T17" s="100">
        <f t="shared" si="2"/>
        <v>4</v>
      </c>
      <c r="U17" s="100">
        <f t="shared" si="2"/>
        <v>1</v>
      </c>
      <c r="V17" s="100">
        <f t="shared" si="2"/>
        <v>1</v>
      </c>
      <c r="W17" s="100">
        <f t="shared" si="2"/>
        <v>2</v>
      </c>
    </row>
    <row r="18" spans="1:23" ht="20.25" customHeight="1" x14ac:dyDescent="0.2">
      <c r="A18" s="89" t="s">
        <v>32</v>
      </c>
      <c r="B18" s="99">
        <f>SUM(B19:B24)</f>
        <v>10</v>
      </c>
      <c r="C18" s="99">
        <f t="shared" ref="C18:W18" si="3">SUM(C19:C24)</f>
        <v>1</v>
      </c>
      <c r="D18" s="99">
        <f t="shared" si="3"/>
        <v>224</v>
      </c>
      <c r="E18" s="99">
        <f t="shared" si="3"/>
        <v>10</v>
      </c>
      <c r="F18" s="99">
        <f t="shared" si="3"/>
        <v>10</v>
      </c>
      <c r="G18" s="99">
        <f t="shared" si="3"/>
        <v>0</v>
      </c>
      <c r="H18" s="99">
        <f t="shared" si="3"/>
        <v>34</v>
      </c>
      <c r="I18" s="99">
        <f t="shared" si="3"/>
        <v>31</v>
      </c>
      <c r="J18" s="99">
        <f t="shared" si="3"/>
        <v>90</v>
      </c>
      <c r="K18" s="383">
        <f t="shared" si="3"/>
        <v>82.75</v>
      </c>
      <c r="L18" s="99">
        <f t="shared" si="3"/>
        <v>83</v>
      </c>
      <c r="M18" s="383">
        <f t="shared" si="3"/>
        <v>61.75</v>
      </c>
      <c r="N18" s="99">
        <f t="shared" si="3"/>
        <v>4</v>
      </c>
      <c r="O18" s="99">
        <f t="shared" si="3"/>
        <v>67</v>
      </c>
      <c r="P18" s="99">
        <f t="shared" si="3"/>
        <v>40</v>
      </c>
      <c r="Q18" s="99">
        <f t="shared" si="3"/>
        <v>16</v>
      </c>
      <c r="R18" s="99">
        <f t="shared" si="3"/>
        <v>12</v>
      </c>
      <c r="S18" s="99">
        <f t="shared" si="3"/>
        <v>0</v>
      </c>
      <c r="T18" s="99">
        <f t="shared" si="3"/>
        <v>50</v>
      </c>
      <c r="U18" s="99">
        <f t="shared" si="3"/>
        <v>19</v>
      </c>
      <c r="V18" s="99">
        <f t="shared" si="3"/>
        <v>23</v>
      </c>
      <c r="W18" s="99">
        <f t="shared" si="3"/>
        <v>8</v>
      </c>
    </row>
    <row r="19" spans="1:23" ht="24" customHeight="1" x14ac:dyDescent="0.2">
      <c r="A19" s="90" t="s">
        <v>33</v>
      </c>
      <c r="B19" s="123">
        <v>0</v>
      </c>
      <c r="C19" s="123">
        <v>0</v>
      </c>
      <c r="D19" s="123">
        <v>0</v>
      </c>
      <c r="E19" s="123">
        <v>0</v>
      </c>
      <c r="F19" s="123">
        <v>0</v>
      </c>
      <c r="G19" s="123">
        <v>0</v>
      </c>
      <c r="H19" s="123">
        <v>24</v>
      </c>
      <c r="I19" s="123">
        <v>21</v>
      </c>
      <c r="J19" s="123">
        <v>67</v>
      </c>
      <c r="K19" s="384">
        <v>63</v>
      </c>
      <c r="L19" s="123">
        <v>60</v>
      </c>
      <c r="M19" s="384">
        <v>41</v>
      </c>
      <c r="N19" s="123">
        <v>4</v>
      </c>
      <c r="O19" s="123">
        <v>55</v>
      </c>
      <c r="P19" s="123">
        <v>32</v>
      </c>
      <c r="Q19" s="123">
        <v>5</v>
      </c>
      <c r="R19" s="123">
        <v>1</v>
      </c>
      <c r="S19" s="123"/>
      <c r="T19" s="123">
        <v>45</v>
      </c>
      <c r="U19" s="123">
        <v>18</v>
      </c>
      <c r="V19" s="123">
        <v>21</v>
      </c>
      <c r="W19" s="123">
        <v>6</v>
      </c>
    </row>
    <row r="20" spans="1:23" ht="43.5" customHeight="1" x14ac:dyDescent="0.2">
      <c r="A20" s="90" t="s">
        <v>211</v>
      </c>
      <c r="B20" s="123">
        <v>0</v>
      </c>
      <c r="C20" s="123">
        <v>1</v>
      </c>
      <c r="D20" s="123">
        <v>210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11</v>
      </c>
      <c r="K20" s="384">
        <v>10</v>
      </c>
      <c r="L20" s="123">
        <v>11</v>
      </c>
      <c r="M20" s="384">
        <v>10</v>
      </c>
      <c r="N20" s="123">
        <v>0</v>
      </c>
      <c r="O20" s="123">
        <v>4</v>
      </c>
      <c r="P20" s="123">
        <v>2</v>
      </c>
      <c r="Q20" s="123">
        <v>7</v>
      </c>
      <c r="R20" s="123">
        <v>7</v>
      </c>
      <c r="S20" s="123"/>
      <c r="T20" s="123">
        <v>1</v>
      </c>
      <c r="U20" s="123">
        <v>0</v>
      </c>
      <c r="V20" s="123">
        <v>1</v>
      </c>
      <c r="W20" s="123">
        <v>0</v>
      </c>
    </row>
    <row r="21" spans="1:23" ht="32.25" customHeight="1" x14ac:dyDescent="0.2">
      <c r="A21" s="90" t="s">
        <v>34</v>
      </c>
      <c r="B21" s="123">
        <v>0</v>
      </c>
      <c r="C21" s="123">
        <v>0</v>
      </c>
      <c r="D21" s="123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1</v>
      </c>
      <c r="K21" s="384">
        <v>0.5</v>
      </c>
      <c r="L21" s="123">
        <v>1</v>
      </c>
      <c r="M21" s="384">
        <v>0.5</v>
      </c>
      <c r="N21" s="123">
        <v>0</v>
      </c>
      <c r="O21" s="123">
        <v>1</v>
      </c>
      <c r="P21" s="123">
        <v>0</v>
      </c>
      <c r="Q21" s="123">
        <v>0</v>
      </c>
      <c r="R21" s="123">
        <v>0</v>
      </c>
      <c r="S21" s="123"/>
      <c r="T21" s="123">
        <v>0</v>
      </c>
      <c r="U21" s="123">
        <v>0</v>
      </c>
      <c r="V21" s="123">
        <v>0</v>
      </c>
      <c r="W21" s="123">
        <v>0</v>
      </c>
    </row>
    <row r="22" spans="1:23" ht="28.5" customHeight="1" x14ac:dyDescent="0.2">
      <c r="A22" s="90" t="s">
        <v>206</v>
      </c>
      <c r="B22" s="123">
        <v>0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4</v>
      </c>
      <c r="K22" s="384">
        <v>4</v>
      </c>
      <c r="L22" s="123">
        <v>4</v>
      </c>
      <c r="M22" s="384">
        <v>5</v>
      </c>
      <c r="N22" s="123">
        <v>0</v>
      </c>
      <c r="O22" s="123">
        <v>3</v>
      </c>
      <c r="P22" s="123">
        <v>3</v>
      </c>
      <c r="Q22" s="123">
        <v>1</v>
      </c>
      <c r="R22" s="123">
        <v>1</v>
      </c>
      <c r="S22" s="123"/>
      <c r="T22" s="123">
        <v>3</v>
      </c>
      <c r="U22" s="123">
        <v>0</v>
      </c>
      <c r="V22" s="123">
        <v>1</v>
      </c>
      <c r="W22" s="123">
        <v>2</v>
      </c>
    </row>
    <row r="23" spans="1:23" ht="18.75" customHeight="1" x14ac:dyDescent="0.2">
      <c r="A23" s="90" t="s">
        <v>202</v>
      </c>
      <c r="B23" s="123">
        <v>0</v>
      </c>
      <c r="C23" s="123">
        <v>0</v>
      </c>
      <c r="D23" s="123">
        <v>4</v>
      </c>
      <c r="E23" s="123">
        <v>10</v>
      </c>
      <c r="F23" s="123">
        <v>0</v>
      </c>
      <c r="G23" s="123">
        <v>0</v>
      </c>
      <c r="H23" s="123">
        <v>0</v>
      </c>
      <c r="I23" s="123">
        <v>0</v>
      </c>
      <c r="J23" s="123">
        <v>3</v>
      </c>
      <c r="K23" s="384">
        <v>2</v>
      </c>
      <c r="L23" s="123">
        <v>3</v>
      </c>
      <c r="M23" s="384">
        <v>2</v>
      </c>
      <c r="N23" s="123">
        <v>0</v>
      </c>
      <c r="O23" s="123">
        <v>3</v>
      </c>
      <c r="P23" s="123">
        <v>2</v>
      </c>
      <c r="Q23" s="123">
        <v>0</v>
      </c>
      <c r="R23" s="123">
        <v>0</v>
      </c>
      <c r="S23" s="123"/>
      <c r="T23" s="123">
        <v>1</v>
      </c>
      <c r="U23" s="123">
        <v>1</v>
      </c>
      <c r="V23" s="123">
        <v>0</v>
      </c>
      <c r="W23" s="123">
        <v>0</v>
      </c>
    </row>
    <row r="24" spans="1:23" ht="14.25" customHeight="1" x14ac:dyDescent="0.2">
      <c r="A24" s="90" t="s">
        <v>203</v>
      </c>
      <c r="B24" s="123">
        <v>10</v>
      </c>
      <c r="C24" s="123">
        <v>0</v>
      </c>
      <c r="D24" s="123">
        <v>10</v>
      </c>
      <c r="E24" s="123">
        <v>0</v>
      </c>
      <c r="F24" s="123">
        <v>10</v>
      </c>
      <c r="G24" s="123">
        <v>0</v>
      </c>
      <c r="H24" s="123">
        <v>10</v>
      </c>
      <c r="I24" s="123">
        <v>10</v>
      </c>
      <c r="J24" s="123">
        <v>4</v>
      </c>
      <c r="K24" s="384">
        <v>3.25</v>
      </c>
      <c r="L24" s="123">
        <v>4</v>
      </c>
      <c r="M24" s="384">
        <v>3.25</v>
      </c>
      <c r="N24" s="123">
        <v>0</v>
      </c>
      <c r="O24" s="123">
        <v>1</v>
      </c>
      <c r="P24" s="123">
        <v>1</v>
      </c>
      <c r="Q24" s="123">
        <v>3</v>
      </c>
      <c r="R24" s="123">
        <v>3</v>
      </c>
      <c r="S24" s="123"/>
      <c r="T24" s="123">
        <v>0</v>
      </c>
      <c r="U24" s="123">
        <v>0</v>
      </c>
      <c r="V24" s="123">
        <v>0</v>
      </c>
      <c r="W24" s="123">
        <v>0</v>
      </c>
    </row>
    <row r="25" spans="1:23" ht="14.25" x14ac:dyDescent="0.2">
      <c r="A25" s="92" t="s">
        <v>40</v>
      </c>
      <c r="B25" s="100">
        <f t="shared" ref="B25:R25" si="4">SUM(B29)</f>
        <v>15</v>
      </c>
      <c r="C25" s="100">
        <f t="shared" si="4"/>
        <v>19</v>
      </c>
      <c r="D25" s="100">
        <f t="shared" si="4"/>
        <v>15</v>
      </c>
      <c r="E25" s="100">
        <f t="shared" si="4"/>
        <v>17</v>
      </c>
      <c r="F25" s="100">
        <f t="shared" si="4"/>
        <v>0</v>
      </c>
      <c r="G25" s="100">
        <f t="shared" si="4"/>
        <v>0</v>
      </c>
      <c r="H25" s="100">
        <f t="shared" si="4"/>
        <v>0</v>
      </c>
      <c r="I25" s="100">
        <f t="shared" si="4"/>
        <v>0</v>
      </c>
      <c r="J25" s="100">
        <f t="shared" si="4"/>
        <v>6</v>
      </c>
      <c r="K25" s="382">
        <f t="shared" si="4"/>
        <v>5</v>
      </c>
      <c r="L25" s="100">
        <f t="shared" si="4"/>
        <v>6</v>
      </c>
      <c r="M25" s="382">
        <f t="shared" si="4"/>
        <v>5</v>
      </c>
      <c r="N25" s="100">
        <f t="shared" si="4"/>
        <v>0</v>
      </c>
      <c r="O25" s="100">
        <f t="shared" si="4"/>
        <v>5</v>
      </c>
      <c r="P25" s="100">
        <f t="shared" si="4"/>
        <v>1</v>
      </c>
      <c r="Q25" s="100">
        <f t="shared" si="4"/>
        <v>1</v>
      </c>
      <c r="R25" s="100">
        <f t="shared" si="4"/>
        <v>1</v>
      </c>
      <c r="S25" s="156"/>
      <c r="T25" s="124">
        <f>SUM(T29)</f>
        <v>2</v>
      </c>
      <c r="U25" s="124">
        <f>SUM(U29)</f>
        <v>0</v>
      </c>
      <c r="V25" s="124">
        <f>SUM(V29)</f>
        <v>0</v>
      </c>
      <c r="W25" s="124">
        <f>SUM(W29)</f>
        <v>2</v>
      </c>
    </row>
    <row r="26" spans="1:23" ht="14.25" x14ac:dyDescent="0.2">
      <c r="A26" s="89" t="s">
        <v>39</v>
      </c>
      <c r="B26" s="65">
        <f t="shared" ref="B26:R26" si="5">SUM(B27:B29)</f>
        <v>44</v>
      </c>
      <c r="C26" s="65">
        <f t="shared" si="5"/>
        <v>48</v>
      </c>
      <c r="D26" s="65">
        <f t="shared" si="5"/>
        <v>80</v>
      </c>
      <c r="E26" s="65">
        <f t="shared" si="5"/>
        <v>98</v>
      </c>
      <c r="F26" s="65">
        <f t="shared" si="5"/>
        <v>17</v>
      </c>
      <c r="G26" s="65">
        <f t="shared" si="5"/>
        <v>17</v>
      </c>
      <c r="H26" s="65">
        <f t="shared" si="5"/>
        <v>175</v>
      </c>
      <c r="I26" s="65">
        <f t="shared" si="5"/>
        <v>171</v>
      </c>
      <c r="J26" s="65">
        <f t="shared" si="5"/>
        <v>42</v>
      </c>
      <c r="K26" s="385">
        <f t="shared" si="5"/>
        <v>41</v>
      </c>
      <c r="L26" s="65">
        <f t="shared" si="5"/>
        <v>42</v>
      </c>
      <c r="M26" s="385">
        <f t="shared" si="5"/>
        <v>41</v>
      </c>
      <c r="N26" s="65">
        <f t="shared" si="5"/>
        <v>0</v>
      </c>
      <c r="O26" s="65">
        <f t="shared" si="5"/>
        <v>34</v>
      </c>
      <c r="P26" s="65">
        <f t="shared" si="5"/>
        <v>13</v>
      </c>
      <c r="Q26" s="65">
        <f t="shared" si="5"/>
        <v>7</v>
      </c>
      <c r="R26" s="65">
        <f t="shared" si="5"/>
        <v>2</v>
      </c>
      <c r="S26" s="158"/>
      <c r="T26" s="65">
        <f>SUM(T27:T29)</f>
        <v>23</v>
      </c>
      <c r="U26" s="65">
        <f>SUM(U27:U29)</f>
        <v>4</v>
      </c>
      <c r="V26" s="65">
        <f>SUM(V27:V29)</f>
        <v>10</v>
      </c>
      <c r="W26" s="65">
        <f>SUM(W27:W29)</f>
        <v>9</v>
      </c>
    </row>
    <row r="27" spans="1:23" ht="28.5" customHeight="1" x14ac:dyDescent="0.2">
      <c r="A27" s="87" t="s">
        <v>55</v>
      </c>
      <c r="B27" s="215">
        <v>29</v>
      </c>
      <c r="C27" s="215">
        <v>29</v>
      </c>
      <c r="D27" s="215">
        <v>61</v>
      </c>
      <c r="E27" s="215">
        <v>50</v>
      </c>
      <c r="F27" s="215">
        <v>17</v>
      </c>
      <c r="G27" s="215">
        <v>17</v>
      </c>
      <c r="H27" s="215">
        <v>175</v>
      </c>
      <c r="I27" s="215">
        <v>171</v>
      </c>
      <c r="J27" s="215">
        <v>22</v>
      </c>
      <c r="K27" s="386">
        <v>22</v>
      </c>
      <c r="L27" s="215">
        <v>22</v>
      </c>
      <c r="M27" s="386">
        <v>22</v>
      </c>
      <c r="N27" s="215">
        <v>0</v>
      </c>
      <c r="O27" s="215">
        <v>19</v>
      </c>
      <c r="P27" s="215">
        <v>11</v>
      </c>
      <c r="Q27" s="215">
        <v>3</v>
      </c>
      <c r="R27" s="215">
        <v>0</v>
      </c>
      <c r="S27" s="235"/>
      <c r="T27" s="215">
        <v>14</v>
      </c>
      <c r="U27" s="215">
        <v>4</v>
      </c>
      <c r="V27" s="215">
        <v>9</v>
      </c>
      <c r="W27" s="215">
        <v>1</v>
      </c>
    </row>
    <row r="28" spans="1:23" ht="38.25" x14ac:dyDescent="0.2">
      <c r="A28" s="87" t="s">
        <v>225</v>
      </c>
      <c r="B28" s="215">
        <v>0</v>
      </c>
      <c r="C28" s="215">
        <v>0</v>
      </c>
      <c r="D28" s="215">
        <v>4</v>
      </c>
      <c r="E28" s="215">
        <v>31</v>
      </c>
      <c r="F28" s="215">
        <v>0</v>
      </c>
      <c r="G28" s="215">
        <v>0</v>
      </c>
      <c r="H28" s="215">
        <v>0</v>
      </c>
      <c r="I28" s="215">
        <v>0</v>
      </c>
      <c r="J28" s="215">
        <v>14</v>
      </c>
      <c r="K28" s="386">
        <v>14</v>
      </c>
      <c r="L28" s="215">
        <v>14</v>
      </c>
      <c r="M28" s="386">
        <v>14</v>
      </c>
      <c r="N28" s="215">
        <v>0</v>
      </c>
      <c r="O28" s="215">
        <v>10</v>
      </c>
      <c r="P28" s="215">
        <v>1</v>
      </c>
      <c r="Q28" s="215">
        <v>3</v>
      </c>
      <c r="R28" s="215">
        <v>1</v>
      </c>
      <c r="S28" s="235"/>
      <c r="T28" s="215">
        <v>7</v>
      </c>
      <c r="U28" s="215">
        <v>0</v>
      </c>
      <c r="V28" s="215">
        <v>1</v>
      </c>
      <c r="W28" s="215">
        <v>6</v>
      </c>
    </row>
    <row r="29" spans="1:23" ht="25.5" x14ac:dyDescent="0.2">
      <c r="A29" s="87" t="s">
        <v>51</v>
      </c>
      <c r="B29" s="215">
        <v>15</v>
      </c>
      <c r="C29" s="215">
        <v>19</v>
      </c>
      <c r="D29" s="215">
        <v>15</v>
      </c>
      <c r="E29" s="215">
        <v>17</v>
      </c>
      <c r="F29" s="215">
        <v>0</v>
      </c>
      <c r="G29" s="215">
        <v>0</v>
      </c>
      <c r="H29" s="215">
        <v>0</v>
      </c>
      <c r="I29" s="215">
        <v>0</v>
      </c>
      <c r="J29" s="215">
        <v>6</v>
      </c>
      <c r="K29" s="386">
        <v>5</v>
      </c>
      <c r="L29" s="215">
        <v>6</v>
      </c>
      <c r="M29" s="386">
        <v>5</v>
      </c>
      <c r="N29" s="215">
        <v>0</v>
      </c>
      <c r="O29" s="215">
        <v>5</v>
      </c>
      <c r="P29" s="215">
        <v>1</v>
      </c>
      <c r="Q29" s="215">
        <v>1</v>
      </c>
      <c r="R29" s="215">
        <v>1</v>
      </c>
      <c r="S29" s="235"/>
      <c r="T29" s="215">
        <v>2</v>
      </c>
      <c r="U29" s="215">
        <v>0</v>
      </c>
      <c r="V29" s="215">
        <v>0</v>
      </c>
      <c r="W29" s="215">
        <v>2</v>
      </c>
    </row>
    <row r="30" spans="1:23" ht="14.25" x14ac:dyDescent="0.2">
      <c r="A30" s="86" t="s">
        <v>36</v>
      </c>
      <c r="B30" s="56"/>
      <c r="C30" s="56"/>
      <c r="D30" s="56"/>
      <c r="E30" s="56"/>
      <c r="F30" s="56"/>
      <c r="G30" s="56"/>
      <c r="H30" s="56"/>
      <c r="I30" s="56"/>
      <c r="J30" s="56"/>
      <c r="K30" s="377"/>
      <c r="L30" s="56"/>
      <c r="M30" s="377"/>
      <c r="N30" s="56"/>
      <c r="O30" s="56"/>
      <c r="P30" s="56"/>
      <c r="Q30" s="56"/>
      <c r="R30" s="56"/>
      <c r="S30" s="125"/>
      <c r="T30" s="126"/>
      <c r="U30" s="126"/>
      <c r="V30" s="157"/>
      <c r="W30" s="157"/>
    </row>
    <row r="31" spans="1:23" ht="15" customHeight="1" x14ac:dyDescent="0.2">
      <c r="A31" s="86" t="s">
        <v>41</v>
      </c>
      <c r="B31" s="56">
        <f>SUM(B32:B33)</f>
        <v>503</v>
      </c>
      <c r="C31" s="56">
        <f>SUM(C32:C33)</f>
        <v>481</v>
      </c>
      <c r="D31" s="56">
        <f t="shared" ref="D31:R31" si="6">SUM(D32:D33)</f>
        <v>43</v>
      </c>
      <c r="E31" s="56">
        <f t="shared" si="6"/>
        <v>40</v>
      </c>
      <c r="F31" s="56">
        <f t="shared" si="6"/>
        <v>0</v>
      </c>
      <c r="G31" s="56">
        <f t="shared" si="6"/>
        <v>0</v>
      </c>
      <c r="H31" s="56">
        <f t="shared" si="6"/>
        <v>0</v>
      </c>
      <c r="I31" s="56">
        <f t="shared" si="6"/>
        <v>0</v>
      </c>
      <c r="J31" s="56">
        <f t="shared" si="6"/>
        <v>39</v>
      </c>
      <c r="K31" s="377">
        <f t="shared" si="6"/>
        <v>34</v>
      </c>
      <c r="L31" s="56">
        <f t="shared" si="6"/>
        <v>35</v>
      </c>
      <c r="M31" s="377">
        <f t="shared" si="6"/>
        <v>34</v>
      </c>
      <c r="N31" s="56">
        <f t="shared" si="6"/>
        <v>0</v>
      </c>
      <c r="O31" s="56">
        <f t="shared" si="6"/>
        <v>38</v>
      </c>
      <c r="P31" s="56">
        <f t="shared" si="6"/>
        <v>27</v>
      </c>
      <c r="Q31" s="56">
        <f t="shared" si="6"/>
        <v>1</v>
      </c>
      <c r="R31" s="56">
        <f t="shared" si="6"/>
        <v>1</v>
      </c>
      <c r="S31" s="127"/>
      <c r="T31" s="128">
        <f>SUM(T32:T33)</f>
        <v>18</v>
      </c>
      <c r="U31" s="108">
        <f>SUM(U32:U33)</f>
        <v>1</v>
      </c>
      <c r="V31" s="108">
        <f>SUM(V32:V33)</f>
        <v>9</v>
      </c>
      <c r="W31" s="108">
        <f>SUM(W32:W33)</f>
        <v>8</v>
      </c>
    </row>
    <row r="32" spans="1:23" ht="26.25" customHeight="1" x14ac:dyDescent="0.2">
      <c r="A32" s="90" t="s">
        <v>56</v>
      </c>
      <c r="B32" s="84">
        <v>475</v>
      </c>
      <c r="C32" s="84">
        <v>456</v>
      </c>
      <c r="D32" s="84">
        <v>31</v>
      </c>
      <c r="E32" s="84">
        <v>28</v>
      </c>
      <c r="F32" s="84">
        <v>0</v>
      </c>
      <c r="G32" s="84">
        <v>0</v>
      </c>
      <c r="H32" s="84">
        <v>0</v>
      </c>
      <c r="I32" s="84">
        <v>0</v>
      </c>
      <c r="J32" s="84">
        <v>26</v>
      </c>
      <c r="K32" s="387">
        <v>25</v>
      </c>
      <c r="L32" s="84">
        <v>26</v>
      </c>
      <c r="M32" s="387">
        <v>25</v>
      </c>
      <c r="N32" s="84">
        <v>0</v>
      </c>
      <c r="O32" s="84">
        <v>25</v>
      </c>
      <c r="P32" s="84">
        <v>18</v>
      </c>
      <c r="Q32" s="84">
        <v>1</v>
      </c>
      <c r="R32" s="84">
        <v>1</v>
      </c>
      <c r="S32" s="36"/>
      <c r="T32" s="84">
        <v>18</v>
      </c>
      <c r="U32" s="84">
        <v>1</v>
      </c>
      <c r="V32" s="76">
        <v>9</v>
      </c>
      <c r="W32" s="76">
        <v>8</v>
      </c>
    </row>
    <row r="33" spans="1:23" ht="14.25" x14ac:dyDescent="0.2">
      <c r="A33" s="90" t="s">
        <v>37</v>
      </c>
      <c r="B33" s="60">
        <v>28</v>
      </c>
      <c r="C33" s="60">
        <v>25</v>
      </c>
      <c r="D33" s="60">
        <v>12</v>
      </c>
      <c r="E33" s="60">
        <v>12</v>
      </c>
      <c r="F33" s="60">
        <v>0</v>
      </c>
      <c r="G33" s="60">
        <v>0</v>
      </c>
      <c r="H33" s="60">
        <v>0</v>
      </c>
      <c r="I33" s="60">
        <v>0</v>
      </c>
      <c r="J33" s="212">
        <v>13</v>
      </c>
      <c r="K33" s="388">
        <v>9</v>
      </c>
      <c r="L33" s="60">
        <v>9</v>
      </c>
      <c r="M33" s="379">
        <v>9</v>
      </c>
      <c r="N33" s="60">
        <v>0</v>
      </c>
      <c r="O33" s="60">
        <v>13</v>
      </c>
      <c r="P33" s="60">
        <v>9</v>
      </c>
      <c r="Q33" s="60">
        <v>0</v>
      </c>
      <c r="R33" s="60">
        <v>0</v>
      </c>
      <c r="S33" s="36"/>
      <c r="T33" s="84">
        <v>0</v>
      </c>
      <c r="U33" s="84">
        <v>0</v>
      </c>
      <c r="V33" s="76">
        <v>0</v>
      </c>
      <c r="W33" s="76">
        <v>0</v>
      </c>
    </row>
    <row r="34" spans="1:23" ht="15" customHeight="1" x14ac:dyDescent="0.2">
      <c r="A34" s="93" t="s">
        <v>57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152">
        <v>2</v>
      </c>
      <c r="K34" s="389">
        <v>2</v>
      </c>
      <c r="L34" s="56">
        <v>2</v>
      </c>
      <c r="M34" s="377">
        <v>2</v>
      </c>
      <c r="N34" s="56">
        <v>0</v>
      </c>
      <c r="O34" s="129">
        <v>2</v>
      </c>
      <c r="P34" s="129">
        <v>1</v>
      </c>
      <c r="Q34" s="129">
        <v>0</v>
      </c>
      <c r="R34" s="129">
        <v>0</v>
      </c>
      <c r="S34" s="159"/>
      <c r="T34" s="130">
        <v>0</v>
      </c>
      <c r="U34" s="130">
        <v>0</v>
      </c>
      <c r="V34" s="160">
        <v>0</v>
      </c>
      <c r="W34" s="160">
        <v>0</v>
      </c>
    </row>
    <row r="35" spans="1:23" ht="16.5" customHeight="1" x14ac:dyDescent="0.2">
      <c r="A35" s="93" t="s">
        <v>38</v>
      </c>
      <c r="B35" s="140"/>
      <c r="C35" s="140"/>
      <c r="D35" s="140"/>
      <c r="E35" s="140"/>
      <c r="F35" s="140"/>
      <c r="G35" s="140"/>
      <c r="H35" s="140"/>
      <c r="I35" s="140"/>
      <c r="J35" s="140"/>
      <c r="K35" s="390"/>
      <c r="L35" s="140"/>
      <c r="M35" s="390"/>
      <c r="N35" s="140"/>
      <c r="O35" s="140"/>
      <c r="P35" s="140"/>
      <c r="Q35" s="140"/>
      <c r="R35" s="140"/>
      <c r="S35" s="156"/>
      <c r="T35" s="157"/>
      <c r="U35" s="157"/>
      <c r="V35" s="157"/>
      <c r="W35" s="157"/>
    </row>
    <row r="36" spans="1:23" ht="26.25" customHeight="1" x14ac:dyDescent="0.2">
      <c r="A36" s="94" t="s">
        <v>105</v>
      </c>
      <c r="B36" s="154">
        <v>3</v>
      </c>
      <c r="C36" s="154">
        <v>68</v>
      </c>
      <c r="D36" s="154">
        <v>5</v>
      </c>
      <c r="E36" s="154">
        <v>23</v>
      </c>
      <c r="F36" s="154">
        <v>0</v>
      </c>
      <c r="G36" s="154">
        <v>0</v>
      </c>
      <c r="H36" s="154">
        <v>0</v>
      </c>
      <c r="I36" s="154">
        <v>0</v>
      </c>
      <c r="J36" s="154">
        <v>37</v>
      </c>
      <c r="K36" s="391">
        <v>37</v>
      </c>
      <c r="L36" s="154">
        <v>6</v>
      </c>
      <c r="M36" s="391">
        <v>4</v>
      </c>
      <c r="N36" s="154">
        <v>1</v>
      </c>
      <c r="O36" s="154">
        <v>2</v>
      </c>
      <c r="P36" s="154">
        <v>1</v>
      </c>
      <c r="Q36" s="154">
        <v>3</v>
      </c>
      <c r="R36" s="154">
        <v>2</v>
      </c>
      <c r="S36" s="161"/>
      <c r="T36" s="155">
        <v>1</v>
      </c>
      <c r="U36" s="155">
        <v>1</v>
      </c>
      <c r="V36" s="162">
        <v>0</v>
      </c>
      <c r="W36" s="163">
        <v>0</v>
      </c>
    </row>
    <row r="37" spans="1:23" ht="18.75" customHeight="1" x14ac:dyDescent="0.2">
      <c r="A37" s="86" t="s">
        <v>190</v>
      </c>
      <c r="B37" s="56">
        <f>B38+B39</f>
        <v>0</v>
      </c>
      <c r="C37" s="56">
        <f t="shared" ref="C37:W37" si="7">C38+C39</f>
        <v>0</v>
      </c>
      <c r="D37" s="56">
        <f t="shared" si="7"/>
        <v>21</v>
      </c>
      <c r="E37" s="56">
        <f t="shared" si="7"/>
        <v>2002</v>
      </c>
      <c r="F37" s="56">
        <f t="shared" si="7"/>
        <v>0</v>
      </c>
      <c r="G37" s="56">
        <f t="shared" si="7"/>
        <v>0</v>
      </c>
      <c r="H37" s="56">
        <f t="shared" si="7"/>
        <v>11</v>
      </c>
      <c r="I37" s="56">
        <f t="shared" si="7"/>
        <v>121</v>
      </c>
      <c r="J37" s="56">
        <f t="shared" si="7"/>
        <v>33</v>
      </c>
      <c r="K37" s="377">
        <f t="shared" si="7"/>
        <v>32.5</v>
      </c>
      <c r="L37" s="56">
        <f t="shared" si="7"/>
        <v>33</v>
      </c>
      <c r="M37" s="377">
        <f t="shared" si="7"/>
        <v>33</v>
      </c>
      <c r="N37" s="56">
        <f t="shared" si="7"/>
        <v>2</v>
      </c>
      <c r="O37" s="56">
        <f t="shared" si="7"/>
        <v>30</v>
      </c>
      <c r="P37" s="56">
        <f t="shared" si="7"/>
        <v>12</v>
      </c>
      <c r="Q37" s="56">
        <f t="shared" si="7"/>
        <v>0</v>
      </c>
      <c r="R37" s="56">
        <f t="shared" si="7"/>
        <v>0</v>
      </c>
      <c r="S37" s="56">
        <f t="shared" si="7"/>
        <v>0</v>
      </c>
      <c r="T37" s="56">
        <f t="shared" si="7"/>
        <v>14</v>
      </c>
      <c r="U37" s="56">
        <f t="shared" si="7"/>
        <v>0</v>
      </c>
      <c r="V37" s="56">
        <f t="shared" si="7"/>
        <v>13</v>
      </c>
      <c r="W37" s="56">
        <f t="shared" si="7"/>
        <v>1</v>
      </c>
    </row>
    <row r="38" spans="1:23" ht="20.25" customHeight="1" x14ac:dyDescent="0.2">
      <c r="A38" s="95" t="s">
        <v>191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7</v>
      </c>
      <c r="I38" s="60">
        <v>7</v>
      </c>
      <c r="J38" s="60">
        <v>25</v>
      </c>
      <c r="K38" s="379">
        <v>24.5</v>
      </c>
      <c r="L38" s="60">
        <v>25</v>
      </c>
      <c r="M38" s="379">
        <v>25</v>
      </c>
      <c r="N38" s="60">
        <v>2</v>
      </c>
      <c r="O38" s="60">
        <v>23</v>
      </c>
      <c r="P38" s="60">
        <v>9</v>
      </c>
      <c r="Q38" s="60">
        <v>0</v>
      </c>
      <c r="R38" s="60">
        <v>0</v>
      </c>
      <c r="S38" s="60"/>
      <c r="T38" s="60">
        <v>12</v>
      </c>
      <c r="U38" s="60">
        <v>0</v>
      </c>
      <c r="V38" s="60">
        <v>11</v>
      </c>
      <c r="W38" s="60">
        <v>1</v>
      </c>
    </row>
    <row r="39" spans="1:23" ht="38.25" customHeight="1" x14ac:dyDescent="0.2">
      <c r="A39" s="95" t="s">
        <v>223</v>
      </c>
      <c r="B39" s="60">
        <v>0</v>
      </c>
      <c r="C39" s="60">
        <v>0</v>
      </c>
      <c r="D39" s="60">
        <v>21</v>
      </c>
      <c r="E39" s="60">
        <v>2002</v>
      </c>
      <c r="F39" s="60">
        <v>0</v>
      </c>
      <c r="G39" s="60">
        <v>0</v>
      </c>
      <c r="H39" s="60">
        <v>4</v>
      </c>
      <c r="I39" s="60">
        <v>114</v>
      </c>
      <c r="J39" s="60">
        <v>8</v>
      </c>
      <c r="K39" s="379">
        <v>8</v>
      </c>
      <c r="L39" s="60">
        <v>8</v>
      </c>
      <c r="M39" s="379">
        <v>8</v>
      </c>
      <c r="N39" s="60">
        <v>0</v>
      </c>
      <c r="O39" s="60">
        <v>7</v>
      </c>
      <c r="P39" s="60">
        <v>3</v>
      </c>
      <c r="Q39" s="60">
        <v>0</v>
      </c>
      <c r="R39" s="60">
        <v>0</v>
      </c>
      <c r="S39" s="60"/>
      <c r="T39" s="60">
        <v>2</v>
      </c>
      <c r="U39" s="60">
        <v>0</v>
      </c>
      <c r="V39" s="60">
        <v>2</v>
      </c>
      <c r="W39" s="60">
        <v>0</v>
      </c>
    </row>
    <row r="40" spans="1:23" ht="27" customHeight="1" x14ac:dyDescent="0.2">
      <c r="A40" s="86" t="s">
        <v>194</v>
      </c>
      <c r="B40" s="56">
        <f t="shared" ref="B40:W40" si="8">41:41+42:42</f>
        <v>106</v>
      </c>
      <c r="C40" s="56">
        <f t="shared" si="8"/>
        <v>106</v>
      </c>
      <c r="D40" s="56">
        <f t="shared" si="8"/>
        <v>96</v>
      </c>
      <c r="E40" s="56">
        <f t="shared" si="8"/>
        <v>96</v>
      </c>
      <c r="F40" s="56">
        <f t="shared" si="8"/>
        <v>0</v>
      </c>
      <c r="G40" s="56">
        <f t="shared" si="8"/>
        <v>0</v>
      </c>
      <c r="H40" s="56">
        <f t="shared" si="8"/>
        <v>0</v>
      </c>
      <c r="I40" s="56">
        <f t="shared" si="8"/>
        <v>0</v>
      </c>
      <c r="J40" s="56">
        <f t="shared" si="8"/>
        <v>48</v>
      </c>
      <c r="K40" s="377">
        <f t="shared" si="8"/>
        <v>47.5</v>
      </c>
      <c r="L40" s="56">
        <f t="shared" si="8"/>
        <v>48</v>
      </c>
      <c r="M40" s="377">
        <f t="shared" si="8"/>
        <v>47.5</v>
      </c>
      <c r="N40" s="56">
        <f t="shared" si="8"/>
        <v>0</v>
      </c>
      <c r="O40" s="56">
        <f t="shared" si="8"/>
        <v>47</v>
      </c>
      <c r="P40" s="56">
        <f t="shared" si="8"/>
        <v>39</v>
      </c>
      <c r="Q40" s="56">
        <f t="shared" si="8"/>
        <v>1</v>
      </c>
      <c r="R40" s="56">
        <f t="shared" si="8"/>
        <v>0</v>
      </c>
      <c r="S40" s="56">
        <f t="shared" si="8"/>
        <v>0</v>
      </c>
      <c r="T40" s="56">
        <f t="shared" si="8"/>
        <v>46</v>
      </c>
      <c r="U40" s="56">
        <f t="shared" si="8"/>
        <v>11</v>
      </c>
      <c r="V40" s="56">
        <f t="shared" si="8"/>
        <v>28</v>
      </c>
      <c r="W40" s="56">
        <f t="shared" si="8"/>
        <v>7</v>
      </c>
    </row>
    <row r="41" spans="1:23" ht="25.5" x14ac:dyDescent="0.2">
      <c r="A41" s="95" t="s">
        <v>193</v>
      </c>
      <c r="B41" s="215">
        <v>106</v>
      </c>
      <c r="C41" s="215">
        <v>106</v>
      </c>
      <c r="D41" s="215">
        <v>96</v>
      </c>
      <c r="E41" s="215">
        <v>96</v>
      </c>
      <c r="F41" s="215">
        <v>0</v>
      </c>
      <c r="G41" s="215">
        <v>0</v>
      </c>
      <c r="H41" s="215">
        <v>0</v>
      </c>
      <c r="I41" s="213">
        <v>0</v>
      </c>
      <c r="J41" s="213">
        <v>43</v>
      </c>
      <c r="K41" s="392">
        <v>42.5</v>
      </c>
      <c r="L41" s="213">
        <v>43</v>
      </c>
      <c r="M41" s="392">
        <v>42.5</v>
      </c>
      <c r="N41" s="213">
        <v>0</v>
      </c>
      <c r="O41" s="213">
        <v>42</v>
      </c>
      <c r="P41" s="213">
        <v>36</v>
      </c>
      <c r="Q41" s="213">
        <v>1</v>
      </c>
      <c r="R41" s="213"/>
      <c r="S41" s="213"/>
      <c r="T41" s="213">
        <v>42</v>
      </c>
      <c r="U41" s="213">
        <v>10</v>
      </c>
      <c r="V41" s="213">
        <v>26</v>
      </c>
      <c r="W41" s="252">
        <v>6</v>
      </c>
    </row>
    <row r="42" spans="1:23" ht="39" thickBot="1" x14ac:dyDescent="0.25">
      <c r="A42" s="95" t="s">
        <v>224</v>
      </c>
      <c r="B42" s="215">
        <v>0</v>
      </c>
      <c r="C42" s="215">
        <v>0</v>
      </c>
      <c r="D42" s="215">
        <v>0</v>
      </c>
      <c r="E42" s="215">
        <v>0</v>
      </c>
      <c r="F42" s="215">
        <v>0</v>
      </c>
      <c r="G42" s="215">
        <v>0</v>
      </c>
      <c r="H42" s="215">
        <v>0</v>
      </c>
      <c r="I42" s="213">
        <v>0</v>
      </c>
      <c r="J42" s="213">
        <v>5</v>
      </c>
      <c r="K42" s="392">
        <v>5</v>
      </c>
      <c r="L42" s="213">
        <v>5</v>
      </c>
      <c r="M42" s="392">
        <v>5</v>
      </c>
      <c r="N42" s="213">
        <v>0</v>
      </c>
      <c r="O42" s="213">
        <v>5</v>
      </c>
      <c r="P42" s="213">
        <v>3</v>
      </c>
      <c r="Q42" s="213">
        <v>0</v>
      </c>
      <c r="R42" s="213">
        <v>0</v>
      </c>
      <c r="S42" s="213"/>
      <c r="T42" s="213">
        <v>4</v>
      </c>
      <c r="U42" s="213">
        <v>1</v>
      </c>
      <c r="V42" s="213">
        <v>2</v>
      </c>
      <c r="W42" s="252">
        <v>1</v>
      </c>
    </row>
    <row r="43" spans="1:23" ht="15" thickBot="1" x14ac:dyDescent="0.25">
      <c r="A43" s="35" t="s">
        <v>196</v>
      </c>
      <c r="B43" s="107">
        <f>SUM(B7+B11+B16+B17+B25+B30+B31+B34+B35+B36)</f>
        <v>4202</v>
      </c>
      <c r="C43" s="107">
        <f t="shared" ref="C43:W43" si="9">SUM(C7+C11+C16+C17+C25+C30+C31+C34+C35+C36)</f>
        <v>28116</v>
      </c>
      <c r="D43" s="107">
        <f t="shared" si="9"/>
        <v>2919</v>
      </c>
      <c r="E43" s="107">
        <f t="shared" si="9"/>
        <v>22324</v>
      </c>
      <c r="F43" s="107">
        <f t="shared" si="9"/>
        <v>59</v>
      </c>
      <c r="G43" s="107">
        <f t="shared" si="9"/>
        <v>48</v>
      </c>
      <c r="H43" s="107">
        <f t="shared" si="9"/>
        <v>241</v>
      </c>
      <c r="I43" s="107">
        <f t="shared" si="9"/>
        <v>228</v>
      </c>
      <c r="J43" s="107">
        <f t="shared" si="9"/>
        <v>5039</v>
      </c>
      <c r="K43" s="393">
        <f t="shared" si="9"/>
        <v>4142.25</v>
      </c>
      <c r="L43" s="107">
        <f t="shared" si="9"/>
        <v>4222</v>
      </c>
      <c r="M43" s="393">
        <f t="shared" si="9"/>
        <v>3574</v>
      </c>
      <c r="N43" s="107">
        <f t="shared" si="9"/>
        <v>68</v>
      </c>
      <c r="O43" s="107">
        <f t="shared" si="9"/>
        <v>2530.5</v>
      </c>
      <c r="P43" s="107">
        <f t="shared" si="9"/>
        <v>1021</v>
      </c>
      <c r="Q43" s="107">
        <f t="shared" si="9"/>
        <v>1752</v>
      </c>
      <c r="R43" s="107">
        <f t="shared" si="9"/>
        <v>729</v>
      </c>
      <c r="S43" s="107">
        <f t="shared" si="9"/>
        <v>0</v>
      </c>
      <c r="T43" s="107">
        <f t="shared" si="9"/>
        <v>1875</v>
      </c>
      <c r="U43" s="107">
        <f t="shared" si="9"/>
        <v>393</v>
      </c>
      <c r="V43" s="107">
        <f t="shared" si="9"/>
        <v>744</v>
      </c>
      <c r="W43" s="107">
        <f t="shared" si="9"/>
        <v>738</v>
      </c>
    </row>
  </sheetData>
  <mergeCells count="30">
    <mergeCell ref="J1:W1"/>
    <mergeCell ref="T3:T5"/>
    <mergeCell ref="A1:A5"/>
    <mergeCell ref="B1:I1"/>
    <mergeCell ref="B2:E2"/>
    <mergeCell ref="F2:I2"/>
    <mergeCell ref="I3:I4"/>
    <mergeCell ref="B3:B5"/>
    <mergeCell ref="C3:C4"/>
    <mergeCell ref="H3:H5"/>
    <mergeCell ref="D3:D5"/>
    <mergeCell ref="E3:E4"/>
    <mergeCell ref="F3:F5"/>
    <mergeCell ref="G3:G4"/>
    <mergeCell ref="L3:L5"/>
    <mergeCell ref="T2:W2"/>
    <mergeCell ref="K2:K5"/>
    <mergeCell ref="J2:J5"/>
    <mergeCell ref="L2:R2"/>
    <mergeCell ref="R4:R5"/>
    <mergeCell ref="O3:P3"/>
    <mergeCell ref="Q4:Q5"/>
    <mergeCell ref="Q3:R3"/>
    <mergeCell ref="U3:U5"/>
    <mergeCell ref="V3:V5"/>
    <mergeCell ref="W3:W5"/>
    <mergeCell ref="M3:M5"/>
    <mergeCell ref="N3:N5"/>
    <mergeCell ref="O4:O5"/>
    <mergeCell ref="P4:P5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5"/>
  <sheetViews>
    <sheetView topLeftCell="A37" zoomScale="96" zoomScaleNormal="96" workbookViewId="0">
      <selection activeCell="B43" sqref="B43"/>
    </sheetView>
  </sheetViews>
  <sheetFormatPr defaultRowHeight="12.75" x14ac:dyDescent="0.2"/>
  <cols>
    <col min="1" max="1" width="44.42578125" style="1" customWidth="1"/>
    <col min="2" max="2" width="7.42578125" style="1" customWidth="1"/>
    <col min="3" max="3" width="4.85546875" style="1" customWidth="1"/>
    <col min="4" max="4" width="3.140625" style="1" customWidth="1"/>
    <col min="5" max="5" width="7.85546875" style="1" customWidth="1"/>
    <col min="6" max="6" width="1.42578125" style="1" hidden="1" customWidth="1"/>
    <col min="7" max="7" width="8" style="121" customWidth="1"/>
    <col min="8" max="8" width="7.5703125" style="1" customWidth="1"/>
    <col min="9" max="9" width="6.7109375" style="1" customWidth="1"/>
    <col min="10" max="10" width="7.42578125" style="121" customWidth="1"/>
    <col min="11" max="11" width="8.42578125" style="1" customWidth="1"/>
    <col min="12" max="13" width="7.42578125" style="1" customWidth="1"/>
    <col min="14" max="15" width="8.28515625" style="1" customWidth="1"/>
    <col min="16" max="16" width="10.42578125" style="1" customWidth="1"/>
    <col min="17" max="18" width="7.42578125" style="1" customWidth="1"/>
    <col min="19" max="19" width="7.5703125" style="1" customWidth="1"/>
    <col min="20" max="20" width="8.28515625" style="1" customWidth="1"/>
    <col min="21" max="21" width="8.7109375" style="1" customWidth="1"/>
  </cols>
  <sheetData>
    <row r="1" spans="1:23" x14ac:dyDescent="0.2">
      <c r="A1" s="470" t="s">
        <v>1</v>
      </c>
      <c r="B1" s="476" t="s">
        <v>176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8"/>
    </row>
    <row r="2" spans="1:23" ht="94.5" customHeight="1" x14ac:dyDescent="0.2">
      <c r="A2" s="471"/>
      <c r="B2" s="502" t="s">
        <v>165</v>
      </c>
      <c r="C2" s="504"/>
      <c r="D2" s="504"/>
      <c r="E2" s="504"/>
      <c r="F2" s="504"/>
      <c r="G2" s="503"/>
      <c r="H2" s="502" t="s">
        <v>166</v>
      </c>
      <c r="I2" s="504"/>
      <c r="J2" s="504"/>
      <c r="K2" s="503"/>
      <c r="L2" s="502" t="s">
        <v>167</v>
      </c>
      <c r="M2" s="504"/>
      <c r="N2" s="504"/>
      <c r="O2" s="503"/>
      <c r="P2" s="598" t="s">
        <v>168</v>
      </c>
      <c r="Q2" s="599"/>
      <c r="R2" s="598" t="s">
        <v>169</v>
      </c>
      <c r="S2" s="599"/>
      <c r="T2" s="502" t="s">
        <v>170</v>
      </c>
      <c r="U2" s="503"/>
    </row>
    <row r="3" spans="1:23" ht="12.75" customHeight="1" x14ac:dyDescent="0.2">
      <c r="A3" s="471"/>
      <c r="B3" s="468" t="s">
        <v>171</v>
      </c>
      <c r="C3" s="502" t="s">
        <v>172</v>
      </c>
      <c r="D3" s="504"/>
      <c r="E3" s="504"/>
      <c r="F3" s="504"/>
      <c r="G3" s="503"/>
      <c r="H3" s="468" t="s">
        <v>171</v>
      </c>
      <c r="I3" s="502" t="s">
        <v>172</v>
      </c>
      <c r="J3" s="504"/>
      <c r="K3" s="503"/>
      <c r="L3" s="606" t="s">
        <v>171</v>
      </c>
      <c r="M3" s="598" t="s">
        <v>172</v>
      </c>
      <c r="N3" s="605"/>
      <c r="O3" s="599"/>
      <c r="P3" s="600" t="s">
        <v>171</v>
      </c>
      <c r="Q3" s="600" t="s">
        <v>173</v>
      </c>
      <c r="R3" s="600" t="s">
        <v>177</v>
      </c>
      <c r="S3" s="600" t="s">
        <v>173</v>
      </c>
      <c r="T3" s="468" t="s">
        <v>171</v>
      </c>
      <c r="U3" s="468" t="s">
        <v>173</v>
      </c>
    </row>
    <row r="4" spans="1:23" ht="12.75" customHeight="1" x14ac:dyDescent="0.2">
      <c r="A4" s="471"/>
      <c r="B4" s="490"/>
      <c r="C4" s="533" t="s">
        <v>42</v>
      </c>
      <c r="D4" s="481"/>
      <c r="E4" s="533" t="s">
        <v>175</v>
      </c>
      <c r="F4" s="481"/>
      <c r="G4" s="468" t="s">
        <v>174</v>
      </c>
      <c r="H4" s="490"/>
      <c r="I4" s="468" t="s">
        <v>42</v>
      </c>
      <c r="J4" s="533" t="s">
        <v>175</v>
      </c>
      <c r="K4" s="609" t="s">
        <v>174</v>
      </c>
      <c r="L4" s="607"/>
      <c r="M4" s="545" t="s">
        <v>42</v>
      </c>
      <c r="N4" s="545" t="s">
        <v>175</v>
      </c>
      <c r="O4" s="603" t="s">
        <v>174</v>
      </c>
      <c r="P4" s="601"/>
      <c r="Q4" s="601"/>
      <c r="R4" s="601"/>
      <c r="S4" s="601"/>
      <c r="T4" s="490"/>
      <c r="U4" s="490"/>
    </row>
    <row r="5" spans="1:23" ht="76.5" customHeight="1" x14ac:dyDescent="0.2">
      <c r="A5" s="472"/>
      <c r="B5" s="469"/>
      <c r="C5" s="535"/>
      <c r="D5" s="482"/>
      <c r="E5" s="535"/>
      <c r="F5" s="482"/>
      <c r="G5" s="469"/>
      <c r="H5" s="469"/>
      <c r="I5" s="469"/>
      <c r="J5" s="535"/>
      <c r="K5" s="610"/>
      <c r="L5" s="608"/>
      <c r="M5" s="541"/>
      <c r="N5" s="541"/>
      <c r="O5" s="604"/>
      <c r="P5" s="602"/>
      <c r="Q5" s="602"/>
      <c r="R5" s="602"/>
      <c r="S5" s="602"/>
      <c r="T5" s="469"/>
      <c r="U5" s="469"/>
    </row>
    <row r="6" spans="1:23" x14ac:dyDescent="0.2">
      <c r="A6" s="33" t="s">
        <v>87</v>
      </c>
      <c r="B6" s="33">
        <v>143</v>
      </c>
      <c r="C6" s="525">
        <v>144</v>
      </c>
      <c r="D6" s="526"/>
      <c r="E6" s="525">
        <v>145</v>
      </c>
      <c r="F6" s="526"/>
      <c r="G6" s="32">
        <v>146</v>
      </c>
      <c r="H6" s="43">
        <v>147</v>
      </c>
      <c r="I6" s="50">
        <v>148</v>
      </c>
      <c r="J6" s="50">
        <v>149</v>
      </c>
      <c r="K6" s="32">
        <v>150</v>
      </c>
      <c r="L6" s="32">
        <v>151</v>
      </c>
      <c r="M6" s="32">
        <v>152</v>
      </c>
      <c r="N6" s="32">
        <v>153</v>
      </c>
      <c r="O6" s="50">
        <v>154</v>
      </c>
      <c r="P6" s="33">
        <v>155</v>
      </c>
      <c r="Q6" s="32">
        <v>156</v>
      </c>
      <c r="R6" s="33">
        <v>157</v>
      </c>
      <c r="S6" s="33">
        <v>158</v>
      </c>
      <c r="T6" s="33">
        <v>159</v>
      </c>
      <c r="U6" s="33">
        <v>160</v>
      </c>
    </row>
    <row r="7" spans="1:23" ht="25.5" customHeight="1" x14ac:dyDescent="0.2">
      <c r="A7" s="86" t="s">
        <v>30</v>
      </c>
      <c r="B7" s="55">
        <f>SUM(B8:B10)</f>
        <v>28620</v>
      </c>
      <c r="C7" s="505">
        <f t="shared" ref="C7:R7" si="0">SUM(C8:C10)</f>
        <v>11974</v>
      </c>
      <c r="D7" s="506">
        <f t="shared" si="0"/>
        <v>0</v>
      </c>
      <c r="E7" s="400">
        <f t="shared" si="0"/>
        <v>1124</v>
      </c>
      <c r="F7" s="401">
        <f t="shared" si="0"/>
        <v>0</v>
      </c>
      <c r="G7" s="56">
        <f t="shared" si="0"/>
        <v>4308</v>
      </c>
      <c r="H7" s="56">
        <f t="shared" si="0"/>
        <v>0</v>
      </c>
      <c r="I7" s="400">
        <f t="shared" si="0"/>
        <v>0</v>
      </c>
      <c r="J7" s="400">
        <f t="shared" si="0"/>
        <v>0</v>
      </c>
      <c r="K7" s="56">
        <f t="shared" si="0"/>
        <v>0</v>
      </c>
      <c r="L7" s="56">
        <v>266</v>
      </c>
      <c r="M7" s="56">
        <v>50</v>
      </c>
      <c r="N7" s="56">
        <f t="shared" si="0"/>
        <v>21</v>
      </c>
      <c r="O7" s="400">
        <f t="shared" si="0"/>
        <v>39</v>
      </c>
      <c r="P7" s="129">
        <f t="shared" si="0"/>
        <v>153839</v>
      </c>
      <c r="Q7" s="129">
        <f t="shared" si="0"/>
        <v>2145</v>
      </c>
      <c r="R7" s="129">
        <v>0</v>
      </c>
      <c r="S7" s="129">
        <f>SUM(S8:S10)</f>
        <v>0</v>
      </c>
      <c r="T7" s="129">
        <f>SUM(T8:T10)</f>
        <v>8008</v>
      </c>
      <c r="U7" s="129">
        <f>SUM(U8:U10)</f>
        <v>167</v>
      </c>
    </row>
    <row r="8" spans="1:23" ht="15" x14ac:dyDescent="0.2">
      <c r="A8" s="278" t="s">
        <v>25</v>
      </c>
      <c r="B8" s="289">
        <v>28258</v>
      </c>
      <c r="C8" s="596">
        <v>11449</v>
      </c>
      <c r="D8" s="597"/>
      <c r="E8" s="289">
        <v>947</v>
      </c>
      <c r="F8" s="289">
        <f t="shared" ref="F8:K8" si="1">F12+F14+F17+F20+F21</f>
        <v>0</v>
      </c>
      <c r="G8" s="289">
        <v>3960</v>
      </c>
      <c r="H8" s="289">
        <v>0</v>
      </c>
      <c r="I8" s="289">
        <v>0</v>
      </c>
      <c r="J8" s="289">
        <v>0</v>
      </c>
      <c r="K8" s="289">
        <f t="shared" si="1"/>
        <v>0</v>
      </c>
      <c r="L8" s="289">
        <v>296</v>
      </c>
      <c r="M8" s="289">
        <v>62</v>
      </c>
      <c r="N8" s="289">
        <v>21</v>
      </c>
      <c r="O8" s="289">
        <v>39</v>
      </c>
      <c r="P8" s="290">
        <v>152710</v>
      </c>
      <c r="Q8" s="290">
        <v>2118</v>
      </c>
      <c r="R8" s="290">
        <v>0</v>
      </c>
      <c r="S8" s="289">
        <v>0</v>
      </c>
      <c r="T8" s="263">
        <v>7336</v>
      </c>
      <c r="U8" s="263">
        <v>151</v>
      </c>
    </row>
    <row r="9" spans="1:23" ht="13.5" customHeight="1" x14ac:dyDescent="0.2">
      <c r="A9" s="87" t="s">
        <v>26</v>
      </c>
      <c r="B9" s="238">
        <v>192</v>
      </c>
      <c r="C9" s="594">
        <v>322</v>
      </c>
      <c r="D9" s="595"/>
      <c r="E9" s="238">
        <v>154</v>
      </c>
      <c r="F9" s="238">
        <v>0</v>
      </c>
      <c r="G9" s="238">
        <v>168</v>
      </c>
      <c r="H9" s="238">
        <v>0</v>
      </c>
      <c r="I9" s="238">
        <v>0</v>
      </c>
      <c r="J9" s="238">
        <v>0</v>
      </c>
      <c r="K9" s="238">
        <v>0</v>
      </c>
      <c r="L9" s="238">
        <v>30</v>
      </c>
      <c r="M9" s="238">
        <v>12</v>
      </c>
      <c r="N9" s="238">
        <v>0</v>
      </c>
      <c r="O9" s="238">
        <v>0</v>
      </c>
      <c r="P9" s="239">
        <v>149</v>
      </c>
      <c r="Q9" s="239">
        <v>15</v>
      </c>
      <c r="R9" s="239">
        <v>0</v>
      </c>
      <c r="S9" s="238">
        <v>0</v>
      </c>
      <c r="T9" s="84">
        <v>159</v>
      </c>
      <c r="U9" s="84">
        <v>11</v>
      </c>
    </row>
    <row r="10" spans="1:23" ht="15.75" customHeight="1" x14ac:dyDescent="0.2">
      <c r="A10" s="87" t="s">
        <v>27</v>
      </c>
      <c r="B10" s="240">
        <v>170</v>
      </c>
      <c r="C10" s="589">
        <v>203</v>
      </c>
      <c r="D10" s="590"/>
      <c r="E10" s="240">
        <v>23</v>
      </c>
      <c r="F10" s="240">
        <v>0</v>
      </c>
      <c r="G10" s="240">
        <v>180</v>
      </c>
      <c r="H10" s="240">
        <v>0</v>
      </c>
      <c r="I10" s="240">
        <v>0</v>
      </c>
      <c r="J10" s="240">
        <v>0</v>
      </c>
      <c r="K10" s="240">
        <v>0</v>
      </c>
      <c r="L10" s="240">
        <v>0</v>
      </c>
      <c r="M10" s="240">
        <v>0</v>
      </c>
      <c r="N10" s="240">
        <v>0</v>
      </c>
      <c r="O10" s="240">
        <v>0</v>
      </c>
      <c r="P10" s="241">
        <v>980</v>
      </c>
      <c r="Q10" s="241">
        <v>12</v>
      </c>
      <c r="R10" s="241">
        <v>0</v>
      </c>
      <c r="S10" s="240">
        <v>0</v>
      </c>
      <c r="T10" s="84">
        <v>513</v>
      </c>
      <c r="U10" s="84">
        <v>5</v>
      </c>
    </row>
    <row r="11" spans="1:23" ht="25.5" x14ac:dyDescent="0.2">
      <c r="A11" s="86" t="s">
        <v>48</v>
      </c>
      <c r="B11" s="55">
        <f>SUM(B12:B15)</f>
        <v>2079</v>
      </c>
      <c r="C11" s="505">
        <f t="shared" ref="C11:U11" si="2">SUM(C12:C15)</f>
        <v>3303</v>
      </c>
      <c r="D11" s="506"/>
      <c r="E11" s="400">
        <f t="shared" si="2"/>
        <v>435</v>
      </c>
      <c r="F11" s="401">
        <f t="shared" si="2"/>
        <v>0</v>
      </c>
      <c r="G11" s="56">
        <f t="shared" si="2"/>
        <v>1914</v>
      </c>
      <c r="H11" s="56">
        <v>0</v>
      </c>
      <c r="I11" s="400">
        <v>0</v>
      </c>
      <c r="J11" s="56">
        <v>0</v>
      </c>
      <c r="K11" s="55">
        <v>0</v>
      </c>
      <c r="L11" s="55">
        <f t="shared" si="2"/>
        <v>295</v>
      </c>
      <c r="M11" s="55">
        <f t="shared" si="2"/>
        <v>53</v>
      </c>
      <c r="N11" s="55">
        <f t="shared" si="2"/>
        <v>22</v>
      </c>
      <c r="O11" s="414">
        <f t="shared" si="2"/>
        <v>29</v>
      </c>
      <c r="P11" s="55">
        <f t="shared" si="2"/>
        <v>17361</v>
      </c>
      <c r="Q11" s="55">
        <f t="shared" si="2"/>
        <v>780</v>
      </c>
      <c r="R11" s="55">
        <f t="shared" si="2"/>
        <v>0</v>
      </c>
      <c r="S11" s="55">
        <v>0</v>
      </c>
      <c r="T11" s="55">
        <f t="shared" si="2"/>
        <v>15631</v>
      </c>
      <c r="U11" s="55">
        <f t="shared" si="2"/>
        <v>84</v>
      </c>
      <c r="W11" s="122"/>
    </row>
    <row r="12" spans="1:23" ht="14.25" customHeight="1" x14ac:dyDescent="0.2">
      <c r="A12" s="87" t="s">
        <v>49</v>
      </c>
      <c r="B12" s="269">
        <v>1585</v>
      </c>
      <c r="C12" s="592">
        <v>1655</v>
      </c>
      <c r="D12" s="593"/>
      <c r="E12" s="592">
        <v>380</v>
      </c>
      <c r="F12" s="593"/>
      <c r="G12" s="270">
        <v>321</v>
      </c>
      <c r="H12" s="276">
        <v>0</v>
      </c>
      <c r="I12" s="413">
        <v>0</v>
      </c>
      <c r="J12" s="413">
        <v>0</v>
      </c>
      <c r="K12" s="270">
        <v>0</v>
      </c>
      <c r="L12" s="270">
        <v>106</v>
      </c>
      <c r="M12" s="270">
        <v>37</v>
      </c>
      <c r="N12" s="270">
        <v>17</v>
      </c>
      <c r="O12" s="413">
        <v>17</v>
      </c>
      <c r="P12" s="270">
        <v>1755</v>
      </c>
      <c r="Q12" s="270">
        <v>125</v>
      </c>
      <c r="R12" s="270">
        <v>0</v>
      </c>
      <c r="S12" s="270">
        <v>0</v>
      </c>
      <c r="T12" s="667">
        <v>12535</v>
      </c>
      <c r="U12" s="667">
        <v>36</v>
      </c>
    </row>
    <row r="13" spans="1:23" ht="42" customHeight="1" x14ac:dyDescent="0.2">
      <c r="A13" s="87" t="s">
        <v>219</v>
      </c>
      <c r="B13" s="412">
        <v>12</v>
      </c>
      <c r="C13" s="591">
        <v>4</v>
      </c>
      <c r="D13" s="591"/>
      <c r="E13" s="319">
        <v>4</v>
      </c>
      <c r="F13" s="412"/>
      <c r="G13" s="412">
        <v>0</v>
      </c>
      <c r="H13" s="412">
        <v>0</v>
      </c>
      <c r="I13" s="412">
        <v>0</v>
      </c>
      <c r="J13" s="412">
        <v>0</v>
      </c>
      <c r="K13" s="412">
        <v>0</v>
      </c>
      <c r="L13" s="412">
        <v>0</v>
      </c>
      <c r="M13" s="412">
        <v>0</v>
      </c>
      <c r="N13" s="412">
        <v>0</v>
      </c>
      <c r="O13" s="412">
        <v>0</v>
      </c>
      <c r="P13" s="412">
        <v>504</v>
      </c>
      <c r="Q13" s="412">
        <v>26</v>
      </c>
      <c r="R13" s="412">
        <v>0</v>
      </c>
      <c r="S13" s="412">
        <v>0</v>
      </c>
      <c r="T13" s="412">
        <v>409</v>
      </c>
      <c r="U13" s="412">
        <v>5</v>
      </c>
    </row>
    <row r="14" spans="1:23" ht="28.5" customHeight="1" x14ac:dyDescent="0.2">
      <c r="A14" s="87" t="s">
        <v>52</v>
      </c>
      <c r="B14" s="421">
        <v>0</v>
      </c>
      <c r="C14" s="439">
        <v>0</v>
      </c>
      <c r="D14" s="441"/>
      <c r="E14" s="421">
        <v>0</v>
      </c>
      <c r="F14" s="421"/>
      <c r="G14" s="421">
        <v>0</v>
      </c>
      <c r="H14" s="421">
        <v>0</v>
      </c>
      <c r="I14" s="421">
        <v>0</v>
      </c>
      <c r="J14" s="421">
        <v>0</v>
      </c>
      <c r="K14" s="421">
        <v>0</v>
      </c>
      <c r="L14" s="421">
        <v>22</v>
      </c>
      <c r="M14" s="421">
        <v>12</v>
      </c>
      <c r="N14" s="421">
        <v>2</v>
      </c>
      <c r="O14" s="421">
        <v>11</v>
      </c>
      <c r="P14" s="421">
        <v>168</v>
      </c>
      <c r="Q14" s="421">
        <v>13</v>
      </c>
      <c r="R14" s="421">
        <v>0</v>
      </c>
      <c r="S14" s="421">
        <v>0</v>
      </c>
      <c r="T14" s="421">
        <v>83</v>
      </c>
      <c r="U14" s="421">
        <v>6</v>
      </c>
    </row>
    <row r="15" spans="1:23" ht="14.25" customHeight="1" x14ac:dyDescent="0.2">
      <c r="A15" s="87" t="s">
        <v>53</v>
      </c>
      <c r="B15" s="214">
        <v>482</v>
      </c>
      <c r="C15" s="585">
        <v>1644</v>
      </c>
      <c r="D15" s="586"/>
      <c r="E15" s="585">
        <v>51</v>
      </c>
      <c r="F15" s="586"/>
      <c r="G15" s="62">
        <v>1593</v>
      </c>
      <c r="H15" s="277">
        <v>0</v>
      </c>
      <c r="I15" s="409">
        <v>0</v>
      </c>
      <c r="J15" s="409">
        <v>0</v>
      </c>
      <c r="K15" s="62">
        <v>0</v>
      </c>
      <c r="L15" s="62">
        <v>167</v>
      </c>
      <c r="M15" s="62">
        <v>4</v>
      </c>
      <c r="N15" s="62">
        <v>3</v>
      </c>
      <c r="O15" s="409">
        <v>1</v>
      </c>
      <c r="P15" s="397">
        <v>14934</v>
      </c>
      <c r="Q15" s="397">
        <v>616</v>
      </c>
      <c r="R15" s="397">
        <v>0</v>
      </c>
      <c r="S15" s="397">
        <v>0</v>
      </c>
      <c r="T15" s="668">
        <v>2604</v>
      </c>
      <c r="U15" s="668">
        <v>37</v>
      </c>
    </row>
    <row r="16" spans="1:23" ht="25.5" x14ac:dyDescent="0.2">
      <c r="A16" s="88" t="s">
        <v>54</v>
      </c>
      <c r="B16" s="135">
        <v>0</v>
      </c>
      <c r="C16" s="509">
        <v>0</v>
      </c>
      <c r="D16" s="510"/>
      <c r="E16" s="509">
        <v>0</v>
      </c>
      <c r="F16" s="510"/>
      <c r="G16" s="422">
        <v>0</v>
      </c>
      <c r="H16" s="166">
        <v>0</v>
      </c>
      <c r="I16" s="402">
        <v>0</v>
      </c>
      <c r="J16" s="403">
        <v>0</v>
      </c>
      <c r="K16" s="135">
        <v>0</v>
      </c>
      <c r="L16" s="135">
        <v>4</v>
      </c>
      <c r="M16" s="135">
        <v>13</v>
      </c>
      <c r="N16" s="135">
        <v>12</v>
      </c>
      <c r="O16" s="168">
        <v>1</v>
      </c>
      <c r="P16" s="135">
        <v>0</v>
      </c>
      <c r="Q16" s="135">
        <v>0</v>
      </c>
      <c r="R16" s="135">
        <v>0</v>
      </c>
      <c r="S16" s="135">
        <v>0</v>
      </c>
      <c r="T16" s="179">
        <v>0</v>
      </c>
      <c r="U16" s="179">
        <v>0</v>
      </c>
    </row>
    <row r="17" spans="1:21" ht="14.25" x14ac:dyDescent="0.2">
      <c r="A17" s="86" t="s">
        <v>50</v>
      </c>
      <c r="B17" s="55">
        <f>SUM(B21:B24)</f>
        <v>0</v>
      </c>
      <c r="C17" s="581">
        <f t="shared" ref="C17:S17" si="3">SUM(C21:C24)</f>
        <v>0</v>
      </c>
      <c r="D17" s="582"/>
      <c r="E17" s="414">
        <f t="shared" si="3"/>
        <v>0</v>
      </c>
      <c r="F17" s="415">
        <f t="shared" si="3"/>
        <v>0</v>
      </c>
      <c r="G17" s="55">
        <f t="shared" si="3"/>
        <v>0</v>
      </c>
      <c r="H17" s="55">
        <f>SUM(H21:H24)</f>
        <v>0</v>
      </c>
      <c r="I17" s="414">
        <f t="shared" si="3"/>
        <v>0</v>
      </c>
      <c r="J17" s="55">
        <f t="shared" si="3"/>
        <v>0</v>
      </c>
      <c r="K17" s="55">
        <f t="shared" si="3"/>
        <v>0</v>
      </c>
      <c r="L17" s="55">
        <f t="shared" si="3"/>
        <v>0</v>
      </c>
      <c r="M17" s="55">
        <f t="shared" si="3"/>
        <v>0</v>
      </c>
      <c r="N17" s="55">
        <f t="shared" si="3"/>
        <v>0</v>
      </c>
      <c r="O17" s="414">
        <f t="shared" si="3"/>
        <v>0</v>
      </c>
      <c r="P17" s="55">
        <f t="shared" si="3"/>
        <v>192</v>
      </c>
      <c r="Q17" s="55">
        <f t="shared" si="3"/>
        <v>0</v>
      </c>
      <c r="R17" s="55">
        <v>0</v>
      </c>
      <c r="S17" s="55">
        <f t="shared" si="3"/>
        <v>0</v>
      </c>
      <c r="T17" s="55">
        <f>SUM(T21:T24)</f>
        <v>0</v>
      </c>
      <c r="U17" s="55">
        <f>SUM(U21:U24)</f>
        <v>0</v>
      </c>
    </row>
    <row r="18" spans="1:21" ht="18" customHeight="1" x14ac:dyDescent="0.2">
      <c r="A18" s="89" t="s">
        <v>32</v>
      </c>
      <c r="B18" s="63">
        <f t="shared" ref="B18:U18" si="4">SUM(B19:B24)</f>
        <v>758</v>
      </c>
      <c r="C18" s="587">
        <f t="shared" si="4"/>
        <v>84</v>
      </c>
      <c r="D18" s="588"/>
      <c r="E18" s="410">
        <f t="shared" si="4"/>
        <v>61</v>
      </c>
      <c r="F18" s="411">
        <f t="shared" si="4"/>
        <v>0</v>
      </c>
      <c r="G18" s="63">
        <f t="shared" si="4"/>
        <v>23</v>
      </c>
      <c r="H18" s="63">
        <f t="shared" si="4"/>
        <v>0</v>
      </c>
      <c r="I18" s="410">
        <f t="shared" si="4"/>
        <v>0</v>
      </c>
      <c r="J18" s="63">
        <f t="shared" si="4"/>
        <v>0</v>
      </c>
      <c r="K18" s="63">
        <f t="shared" si="4"/>
        <v>0</v>
      </c>
      <c r="L18" s="63">
        <f t="shared" si="4"/>
        <v>40</v>
      </c>
      <c r="M18" s="63">
        <f t="shared" si="4"/>
        <v>0</v>
      </c>
      <c r="N18" s="63">
        <f t="shared" si="4"/>
        <v>5</v>
      </c>
      <c r="O18" s="410">
        <f t="shared" si="4"/>
        <v>0</v>
      </c>
      <c r="P18" s="63">
        <f t="shared" si="4"/>
        <v>352</v>
      </c>
      <c r="Q18" s="63">
        <f t="shared" si="4"/>
        <v>0</v>
      </c>
      <c r="R18" s="63">
        <v>0</v>
      </c>
      <c r="S18" s="63">
        <f t="shared" si="4"/>
        <v>0</v>
      </c>
      <c r="T18" s="63">
        <f t="shared" si="4"/>
        <v>150</v>
      </c>
      <c r="U18" s="63">
        <f t="shared" si="4"/>
        <v>2</v>
      </c>
    </row>
    <row r="19" spans="1:21" ht="29.25" customHeight="1" x14ac:dyDescent="0.2">
      <c r="A19" s="90" t="s">
        <v>33</v>
      </c>
      <c r="B19" s="407">
        <v>758</v>
      </c>
      <c r="C19" s="583">
        <v>84</v>
      </c>
      <c r="D19" s="584"/>
      <c r="E19" s="416">
        <v>61</v>
      </c>
      <c r="F19" s="417"/>
      <c r="G19" s="242">
        <v>23</v>
      </c>
      <c r="H19" s="243">
        <v>0</v>
      </c>
      <c r="I19" s="416">
        <v>0</v>
      </c>
      <c r="J19" s="416">
        <v>0</v>
      </c>
      <c r="K19" s="242">
        <v>0</v>
      </c>
      <c r="L19" s="242">
        <v>40</v>
      </c>
      <c r="M19" s="242">
        <v>0</v>
      </c>
      <c r="N19" s="242">
        <v>5</v>
      </c>
      <c r="O19" s="404"/>
      <c r="P19" s="61">
        <v>112</v>
      </c>
      <c r="Q19" s="61">
        <v>0</v>
      </c>
      <c r="R19" s="61">
        <v>0</v>
      </c>
      <c r="S19" s="61">
        <v>0</v>
      </c>
      <c r="T19" s="61">
        <v>150</v>
      </c>
      <c r="U19" s="61">
        <v>2</v>
      </c>
    </row>
    <row r="20" spans="1:21" ht="52.5" customHeight="1" x14ac:dyDescent="0.2">
      <c r="A20" s="87" t="s">
        <v>211</v>
      </c>
      <c r="B20" s="398">
        <v>0</v>
      </c>
      <c r="C20" s="517">
        <v>0</v>
      </c>
      <c r="D20" s="518"/>
      <c r="E20" s="517">
        <v>0</v>
      </c>
      <c r="F20" s="518"/>
      <c r="G20" s="68">
        <v>0</v>
      </c>
      <c r="H20" s="244">
        <v>0</v>
      </c>
      <c r="I20" s="406">
        <v>0</v>
      </c>
      <c r="J20" s="406">
        <v>0</v>
      </c>
      <c r="K20" s="68">
        <v>0</v>
      </c>
      <c r="L20" s="68">
        <v>0</v>
      </c>
      <c r="M20" s="68">
        <v>0</v>
      </c>
      <c r="N20" s="68">
        <v>0</v>
      </c>
      <c r="O20" s="406">
        <v>0</v>
      </c>
      <c r="P20" s="60">
        <v>48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</row>
    <row r="21" spans="1:21" ht="27" customHeight="1" x14ac:dyDescent="0.2">
      <c r="A21" s="90" t="s">
        <v>34</v>
      </c>
      <c r="B21" s="407">
        <v>0</v>
      </c>
      <c r="C21" s="517">
        <v>0</v>
      </c>
      <c r="D21" s="518"/>
      <c r="E21" s="517">
        <v>0</v>
      </c>
      <c r="F21" s="518"/>
      <c r="G21" s="61">
        <v>0</v>
      </c>
      <c r="H21" s="245">
        <v>0</v>
      </c>
      <c r="I21" s="407">
        <v>0</v>
      </c>
      <c r="J21" s="407">
        <v>0</v>
      </c>
      <c r="K21" s="61">
        <v>0</v>
      </c>
      <c r="L21" s="61">
        <v>0</v>
      </c>
      <c r="M21" s="61">
        <v>0</v>
      </c>
      <c r="N21" s="61">
        <v>0</v>
      </c>
      <c r="O21" s="407">
        <v>0</v>
      </c>
      <c r="P21" s="60">
        <v>4</v>
      </c>
      <c r="Q21" s="60">
        <v>0</v>
      </c>
      <c r="R21" s="60">
        <v>0</v>
      </c>
      <c r="S21" s="60">
        <v>0</v>
      </c>
      <c r="T21" s="84">
        <v>0</v>
      </c>
      <c r="U21" s="84">
        <v>0</v>
      </c>
    </row>
    <row r="22" spans="1:21" ht="29.25" customHeight="1" x14ac:dyDescent="0.2">
      <c r="A22" s="90" t="s">
        <v>208</v>
      </c>
      <c r="B22" s="407">
        <v>0</v>
      </c>
      <c r="C22" s="447">
        <v>0</v>
      </c>
      <c r="D22" s="449"/>
      <c r="E22" s="447">
        <v>0</v>
      </c>
      <c r="F22" s="449"/>
      <c r="G22" s="60">
        <v>0</v>
      </c>
      <c r="H22" s="399">
        <v>0</v>
      </c>
      <c r="I22" s="398">
        <v>0</v>
      </c>
      <c r="J22" s="398">
        <v>0</v>
      </c>
      <c r="K22" s="60">
        <v>0</v>
      </c>
      <c r="L22" s="60">
        <v>0</v>
      </c>
      <c r="M22" s="60">
        <v>0</v>
      </c>
      <c r="N22" s="60">
        <v>0</v>
      </c>
      <c r="O22" s="398">
        <v>0</v>
      </c>
      <c r="P22" s="60">
        <v>68</v>
      </c>
      <c r="Q22" s="60">
        <v>0</v>
      </c>
      <c r="R22" s="60">
        <v>0</v>
      </c>
      <c r="S22" s="60">
        <v>0</v>
      </c>
      <c r="T22" s="84">
        <v>0</v>
      </c>
      <c r="U22" s="84">
        <v>0</v>
      </c>
    </row>
    <row r="23" spans="1:21" ht="25.5" x14ac:dyDescent="0.2">
      <c r="A23" s="90" t="s">
        <v>202</v>
      </c>
      <c r="B23" s="407">
        <v>0</v>
      </c>
      <c r="C23" s="515">
        <v>0</v>
      </c>
      <c r="D23" s="516"/>
      <c r="E23" s="515">
        <v>0</v>
      </c>
      <c r="F23" s="516"/>
      <c r="G23" s="73">
        <v>0</v>
      </c>
      <c r="H23" s="246">
        <v>0</v>
      </c>
      <c r="I23" s="405">
        <v>0</v>
      </c>
      <c r="J23" s="405">
        <v>0</v>
      </c>
      <c r="K23" s="73">
        <v>0</v>
      </c>
      <c r="L23" s="73">
        <v>0</v>
      </c>
      <c r="M23" s="73">
        <v>0</v>
      </c>
      <c r="N23" s="73">
        <v>0</v>
      </c>
      <c r="O23" s="405">
        <v>0</v>
      </c>
      <c r="P23" s="60">
        <v>56</v>
      </c>
      <c r="Q23" s="60">
        <v>0</v>
      </c>
      <c r="R23" s="60">
        <v>0</v>
      </c>
      <c r="S23" s="60">
        <v>0</v>
      </c>
      <c r="T23" s="84">
        <v>0</v>
      </c>
      <c r="U23" s="84"/>
    </row>
    <row r="24" spans="1:21" ht="14.25" x14ac:dyDescent="0.2">
      <c r="A24" s="90" t="s">
        <v>203</v>
      </c>
      <c r="B24" s="407">
        <v>0</v>
      </c>
      <c r="C24" s="515">
        <v>0</v>
      </c>
      <c r="D24" s="516"/>
      <c r="E24" s="515">
        <v>0</v>
      </c>
      <c r="F24" s="516"/>
      <c r="G24" s="73">
        <v>0</v>
      </c>
      <c r="H24" s="246">
        <v>0</v>
      </c>
      <c r="I24" s="405">
        <v>0</v>
      </c>
      <c r="J24" s="405">
        <v>0</v>
      </c>
      <c r="K24" s="73">
        <v>0</v>
      </c>
      <c r="L24" s="73">
        <v>0</v>
      </c>
      <c r="M24" s="73">
        <v>0</v>
      </c>
      <c r="N24" s="73">
        <v>0</v>
      </c>
      <c r="O24" s="405">
        <v>0</v>
      </c>
      <c r="P24" s="60">
        <v>64</v>
      </c>
      <c r="Q24" s="60">
        <v>0</v>
      </c>
      <c r="R24" s="84">
        <v>0</v>
      </c>
      <c r="S24" s="60">
        <v>0</v>
      </c>
      <c r="T24" s="84">
        <v>0</v>
      </c>
      <c r="U24" s="84"/>
    </row>
    <row r="25" spans="1:21" ht="14.25" x14ac:dyDescent="0.2">
      <c r="A25" s="92" t="s">
        <v>40</v>
      </c>
      <c r="B25" s="55">
        <f>SUM(B29)</f>
        <v>0</v>
      </c>
      <c r="C25" s="505">
        <f t="shared" ref="C25:U25" si="5">SUM(C29)</f>
        <v>0</v>
      </c>
      <c r="D25" s="506"/>
      <c r="E25" s="400">
        <f t="shared" si="5"/>
        <v>0</v>
      </c>
      <c r="F25" s="401">
        <f t="shared" si="5"/>
        <v>0</v>
      </c>
      <c r="G25" s="56">
        <f t="shared" si="5"/>
        <v>0</v>
      </c>
      <c r="H25" s="56">
        <f>SUM(H29)</f>
        <v>0</v>
      </c>
      <c r="I25" s="400">
        <f t="shared" si="5"/>
        <v>0</v>
      </c>
      <c r="J25" s="56">
        <f t="shared" si="5"/>
        <v>0</v>
      </c>
      <c r="K25" s="55">
        <f t="shared" si="5"/>
        <v>0</v>
      </c>
      <c r="L25" s="55">
        <f t="shared" si="5"/>
        <v>0</v>
      </c>
      <c r="M25" s="55">
        <f t="shared" si="5"/>
        <v>0</v>
      </c>
      <c r="N25" s="55">
        <f t="shared" si="5"/>
        <v>0</v>
      </c>
      <c r="O25" s="414">
        <f t="shared" si="5"/>
        <v>0</v>
      </c>
      <c r="P25" s="55">
        <f t="shared" si="5"/>
        <v>48</v>
      </c>
      <c r="Q25" s="55">
        <f t="shared" si="5"/>
        <v>6</v>
      </c>
      <c r="R25" s="55">
        <f t="shared" si="5"/>
        <v>0</v>
      </c>
      <c r="S25" s="55">
        <f t="shared" si="5"/>
        <v>0</v>
      </c>
      <c r="T25" s="55">
        <f t="shared" si="5"/>
        <v>60</v>
      </c>
      <c r="U25" s="55">
        <f t="shared" si="5"/>
        <v>1</v>
      </c>
    </row>
    <row r="26" spans="1:21" ht="15.75" customHeight="1" x14ac:dyDescent="0.2">
      <c r="A26" s="89" t="s">
        <v>39</v>
      </c>
      <c r="B26" s="63">
        <f>SUM(B27:B29)</f>
        <v>856</v>
      </c>
      <c r="C26" s="523">
        <f t="shared" ref="C26:U26" si="6">SUM(C27:C29)</f>
        <v>33</v>
      </c>
      <c r="D26" s="524">
        <f t="shared" si="6"/>
        <v>0</v>
      </c>
      <c r="E26" s="523">
        <f t="shared" si="6"/>
        <v>19</v>
      </c>
      <c r="F26" s="524">
        <f t="shared" si="6"/>
        <v>0</v>
      </c>
      <c r="G26" s="65">
        <f t="shared" si="6"/>
        <v>14</v>
      </c>
      <c r="H26" s="65">
        <f>SUM(H27:H29)</f>
        <v>0</v>
      </c>
      <c r="I26" s="408">
        <f t="shared" si="6"/>
        <v>0</v>
      </c>
      <c r="J26" s="65">
        <f t="shared" si="6"/>
        <v>0</v>
      </c>
      <c r="K26" s="63">
        <f t="shared" si="6"/>
        <v>0</v>
      </c>
      <c r="L26" s="63">
        <f t="shared" si="6"/>
        <v>60</v>
      </c>
      <c r="M26" s="63">
        <f t="shared" si="6"/>
        <v>23</v>
      </c>
      <c r="N26" s="63">
        <f t="shared" si="6"/>
        <v>15</v>
      </c>
      <c r="O26" s="410">
        <f t="shared" si="6"/>
        <v>8</v>
      </c>
      <c r="P26" s="63">
        <f t="shared" si="6"/>
        <v>396</v>
      </c>
      <c r="Q26" s="63">
        <f t="shared" si="6"/>
        <v>23</v>
      </c>
      <c r="R26" s="63">
        <f t="shared" si="6"/>
        <v>0</v>
      </c>
      <c r="S26" s="63">
        <f t="shared" si="6"/>
        <v>0</v>
      </c>
      <c r="T26" s="63">
        <f t="shared" si="6"/>
        <v>290</v>
      </c>
      <c r="U26" s="63">
        <f t="shared" si="6"/>
        <v>7</v>
      </c>
    </row>
    <row r="27" spans="1:21" ht="26.25" customHeight="1" x14ac:dyDescent="0.2">
      <c r="A27" s="87" t="s">
        <v>55</v>
      </c>
      <c r="B27" s="237">
        <v>856</v>
      </c>
      <c r="C27" s="439">
        <v>33</v>
      </c>
      <c r="D27" s="441"/>
      <c r="E27" s="439">
        <v>19</v>
      </c>
      <c r="F27" s="441"/>
      <c r="G27" s="421">
        <v>14</v>
      </c>
      <c r="H27" s="396">
        <v>0</v>
      </c>
      <c r="I27" s="395">
        <v>0</v>
      </c>
      <c r="J27" s="395">
        <v>0</v>
      </c>
      <c r="K27" s="421">
        <v>0</v>
      </c>
      <c r="L27" s="421">
        <v>60</v>
      </c>
      <c r="M27" s="421">
        <v>23</v>
      </c>
      <c r="N27" s="421">
        <v>15</v>
      </c>
      <c r="O27" s="395">
        <v>8</v>
      </c>
      <c r="P27" s="421">
        <v>284</v>
      </c>
      <c r="Q27" s="421">
        <v>9</v>
      </c>
      <c r="R27" s="421">
        <v>0</v>
      </c>
      <c r="S27" s="421">
        <v>0</v>
      </c>
      <c r="T27" s="421">
        <v>80</v>
      </c>
      <c r="U27" s="421">
        <v>3</v>
      </c>
    </row>
    <row r="28" spans="1:21" ht="51" customHeight="1" x14ac:dyDescent="0.2">
      <c r="A28" s="87" t="s">
        <v>225</v>
      </c>
      <c r="B28" s="237">
        <v>0</v>
      </c>
      <c r="C28" s="439">
        <v>0</v>
      </c>
      <c r="D28" s="441"/>
      <c r="E28" s="439">
        <v>0</v>
      </c>
      <c r="F28" s="441"/>
      <c r="G28" s="421">
        <v>0</v>
      </c>
      <c r="H28" s="396">
        <v>0</v>
      </c>
      <c r="I28" s="395">
        <v>0</v>
      </c>
      <c r="J28" s="395">
        <v>0</v>
      </c>
      <c r="K28" s="421">
        <v>0</v>
      </c>
      <c r="L28" s="421">
        <v>0</v>
      </c>
      <c r="M28" s="421">
        <v>0</v>
      </c>
      <c r="N28" s="421">
        <v>0</v>
      </c>
      <c r="O28" s="395">
        <v>0</v>
      </c>
      <c r="P28" s="421">
        <v>64</v>
      </c>
      <c r="Q28" s="421">
        <v>8</v>
      </c>
      <c r="R28" s="421">
        <v>0</v>
      </c>
      <c r="S28" s="421">
        <v>0</v>
      </c>
      <c r="T28" s="421">
        <v>150</v>
      </c>
      <c r="U28" s="421">
        <v>3</v>
      </c>
    </row>
    <row r="29" spans="1:21" ht="24" customHeight="1" x14ac:dyDescent="0.2">
      <c r="A29" s="87" t="s">
        <v>51</v>
      </c>
      <c r="B29" s="237">
        <v>0</v>
      </c>
      <c r="C29" s="439">
        <v>0</v>
      </c>
      <c r="D29" s="441"/>
      <c r="E29" s="439">
        <v>0</v>
      </c>
      <c r="F29" s="441"/>
      <c r="G29" s="421">
        <v>0</v>
      </c>
      <c r="H29" s="396">
        <v>0</v>
      </c>
      <c r="I29" s="395">
        <v>0</v>
      </c>
      <c r="J29" s="395">
        <v>0</v>
      </c>
      <c r="K29" s="421">
        <v>0</v>
      </c>
      <c r="L29" s="421">
        <v>0</v>
      </c>
      <c r="M29" s="421">
        <v>0</v>
      </c>
      <c r="N29" s="421">
        <v>0</v>
      </c>
      <c r="O29" s="395">
        <v>0</v>
      </c>
      <c r="P29" s="421">
        <v>48</v>
      </c>
      <c r="Q29" s="421">
        <v>6</v>
      </c>
      <c r="R29" s="421">
        <v>0</v>
      </c>
      <c r="S29" s="421">
        <v>0</v>
      </c>
      <c r="T29" s="421">
        <v>60</v>
      </c>
      <c r="U29" s="421">
        <v>1</v>
      </c>
    </row>
    <row r="30" spans="1:21" ht="14.25" x14ac:dyDescent="0.2">
      <c r="A30" s="86" t="s">
        <v>36</v>
      </c>
      <c r="B30" s="80"/>
      <c r="C30" s="505"/>
      <c r="D30" s="506"/>
      <c r="E30" s="505"/>
      <c r="F30" s="506"/>
      <c r="G30" s="56"/>
      <c r="H30" s="134"/>
      <c r="I30" s="400"/>
      <c r="J30" s="400"/>
      <c r="K30" s="56"/>
      <c r="L30" s="56"/>
      <c r="M30" s="56"/>
      <c r="N30" s="56"/>
      <c r="O30" s="400"/>
      <c r="P30" s="133"/>
      <c r="Q30" s="133"/>
      <c r="R30" s="133"/>
      <c r="S30" s="133"/>
      <c r="T30" s="133"/>
      <c r="U30" s="133"/>
    </row>
    <row r="31" spans="1:21" ht="13.5" customHeight="1" x14ac:dyDescent="0.2">
      <c r="A31" s="86" t="s">
        <v>41</v>
      </c>
      <c r="B31" s="55">
        <f>SUM(B32:B33)</f>
        <v>13</v>
      </c>
      <c r="C31" s="505">
        <f t="shared" ref="C31:U31" si="7">SUM(C32:C33)</f>
        <v>108</v>
      </c>
      <c r="D31" s="506"/>
      <c r="E31" s="400">
        <f t="shared" si="7"/>
        <v>26</v>
      </c>
      <c r="F31" s="401">
        <f t="shared" si="7"/>
        <v>0</v>
      </c>
      <c r="G31" s="56">
        <f t="shared" si="7"/>
        <v>82</v>
      </c>
      <c r="H31" s="56">
        <f t="shared" si="7"/>
        <v>0</v>
      </c>
      <c r="I31" s="400">
        <f t="shared" si="7"/>
        <v>0</v>
      </c>
      <c r="J31" s="56">
        <f t="shared" si="7"/>
        <v>0</v>
      </c>
      <c r="K31" s="55">
        <f t="shared" si="7"/>
        <v>0</v>
      </c>
      <c r="L31" s="55">
        <f t="shared" si="7"/>
        <v>0</v>
      </c>
      <c r="M31" s="55">
        <f t="shared" si="7"/>
        <v>0</v>
      </c>
      <c r="N31" s="55">
        <f t="shared" si="7"/>
        <v>0</v>
      </c>
      <c r="O31" s="414">
        <f t="shared" si="7"/>
        <v>0</v>
      </c>
      <c r="P31" s="55">
        <f t="shared" si="7"/>
        <v>212</v>
      </c>
      <c r="Q31" s="55">
        <f t="shared" si="7"/>
        <v>21</v>
      </c>
      <c r="R31" s="55">
        <v>0</v>
      </c>
      <c r="S31" s="55">
        <f t="shared" si="7"/>
        <v>0</v>
      </c>
      <c r="T31" s="55">
        <f t="shared" si="7"/>
        <v>2</v>
      </c>
      <c r="U31" s="55">
        <f t="shared" si="7"/>
        <v>1</v>
      </c>
    </row>
    <row r="32" spans="1:21" ht="25.5" customHeight="1" x14ac:dyDescent="0.2">
      <c r="A32" s="90" t="s">
        <v>56</v>
      </c>
      <c r="B32" s="251">
        <v>13</v>
      </c>
      <c r="C32" s="579">
        <v>108</v>
      </c>
      <c r="D32" s="580"/>
      <c r="E32" s="579">
        <v>26</v>
      </c>
      <c r="F32" s="580"/>
      <c r="G32" s="234">
        <v>82</v>
      </c>
      <c r="H32" s="236">
        <v>0</v>
      </c>
      <c r="I32" s="420">
        <v>0</v>
      </c>
      <c r="J32" s="420">
        <v>0</v>
      </c>
      <c r="K32" s="234">
        <v>0</v>
      </c>
      <c r="L32" s="234">
        <v>0</v>
      </c>
      <c r="M32" s="234">
        <v>0</v>
      </c>
      <c r="N32" s="234">
        <v>0</v>
      </c>
      <c r="O32" s="420">
        <v>0</v>
      </c>
      <c r="P32" s="234">
        <v>212</v>
      </c>
      <c r="Q32" s="234">
        <v>21</v>
      </c>
      <c r="R32" s="234">
        <v>0</v>
      </c>
      <c r="S32" s="234">
        <v>0</v>
      </c>
      <c r="T32" s="234">
        <v>2</v>
      </c>
      <c r="U32" s="234">
        <v>1</v>
      </c>
    </row>
    <row r="33" spans="1:21" x14ac:dyDescent="0.2">
      <c r="A33" s="90" t="s">
        <v>37</v>
      </c>
      <c r="B33" s="251">
        <v>0</v>
      </c>
      <c r="C33" s="579">
        <v>0</v>
      </c>
      <c r="D33" s="580"/>
      <c r="E33" s="579">
        <v>0</v>
      </c>
      <c r="F33" s="580"/>
      <c r="G33" s="234">
        <v>0</v>
      </c>
      <c r="H33" s="236">
        <v>0</v>
      </c>
      <c r="I33" s="420">
        <v>0</v>
      </c>
      <c r="J33" s="420">
        <v>0</v>
      </c>
      <c r="K33" s="234">
        <v>0</v>
      </c>
      <c r="L33" s="234">
        <v>0</v>
      </c>
      <c r="M33" s="234">
        <v>0</v>
      </c>
      <c r="N33" s="234">
        <v>0</v>
      </c>
      <c r="O33" s="420">
        <v>0</v>
      </c>
      <c r="P33" s="234">
        <v>0</v>
      </c>
      <c r="Q33" s="234">
        <v>0</v>
      </c>
      <c r="R33" s="234">
        <v>0</v>
      </c>
      <c r="S33" s="234">
        <v>0</v>
      </c>
      <c r="T33" s="252">
        <v>0</v>
      </c>
      <c r="U33" s="252">
        <v>0</v>
      </c>
    </row>
    <row r="34" spans="1:21" ht="12.75" customHeight="1" x14ac:dyDescent="0.2">
      <c r="A34" s="93" t="s">
        <v>57</v>
      </c>
      <c r="B34" s="135">
        <v>24</v>
      </c>
      <c r="C34" s="509">
        <v>427</v>
      </c>
      <c r="D34" s="510"/>
      <c r="E34" s="509">
        <v>0</v>
      </c>
      <c r="F34" s="510"/>
      <c r="G34" s="422">
        <v>427</v>
      </c>
      <c r="H34" s="166">
        <v>0</v>
      </c>
      <c r="I34" s="402">
        <v>0</v>
      </c>
      <c r="J34" s="402">
        <v>0</v>
      </c>
      <c r="K34" s="135">
        <v>0</v>
      </c>
      <c r="L34" s="135">
        <v>96</v>
      </c>
      <c r="M34" s="135">
        <v>2</v>
      </c>
      <c r="N34" s="135">
        <v>0</v>
      </c>
      <c r="O34" s="168">
        <v>0</v>
      </c>
      <c r="P34" s="135">
        <v>0</v>
      </c>
      <c r="Q34" s="135">
        <v>0</v>
      </c>
      <c r="R34" s="135">
        <v>0</v>
      </c>
      <c r="S34" s="135">
        <v>0</v>
      </c>
      <c r="T34" s="169">
        <v>0</v>
      </c>
      <c r="U34" s="169">
        <v>0</v>
      </c>
    </row>
    <row r="35" spans="1:21" ht="14.25" x14ac:dyDescent="0.2">
      <c r="A35" s="93" t="s">
        <v>38</v>
      </c>
      <c r="B35" s="81"/>
      <c r="C35" s="577"/>
      <c r="D35" s="578"/>
      <c r="E35" s="577"/>
      <c r="F35" s="578"/>
      <c r="G35" s="140"/>
      <c r="H35" s="165"/>
      <c r="I35" s="419"/>
      <c r="J35" s="419"/>
      <c r="K35" s="140"/>
      <c r="L35" s="140"/>
      <c r="M35" s="140"/>
      <c r="N35" s="140"/>
      <c r="O35" s="419"/>
      <c r="P35" s="133"/>
      <c r="Q35" s="133"/>
      <c r="R35" s="133"/>
      <c r="S35" s="133"/>
      <c r="T35" s="133"/>
      <c r="U35" s="133"/>
    </row>
    <row r="36" spans="1:21" ht="27.75" customHeight="1" x14ac:dyDescent="0.2">
      <c r="A36" s="94" t="s">
        <v>105</v>
      </c>
      <c r="B36" s="135">
        <v>26</v>
      </c>
      <c r="C36" s="509">
        <v>4</v>
      </c>
      <c r="D36" s="510"/>
      <c r="E36" s="509">
        <v>4</v>
      </c>
      <c r="F36" s="510"/>
      <c r="G36" s="422">
        <v>0</v>
      </c>
      <c r="H36" s="166">
        <v>0</v>
      </c>
      <c r="I36" s="402">
        <v>0</v>
      </c>
      <c r="J36" s="402">
        <v>0</v>
      </c>
      <c r="K36" s="135">
        <v>0</v>
      </c>
      <c r="L36" s="135">
        <v>0</v>
      </c>
      <c r="M36" s="135">
        <v>0</v>
      </c>
      <c r="N36" s="135">
        <v>0</v>
      </c>
      <c r="O36" s="168">
        <v>0</v>
      </c>
      <c r="P36" s="135">
        <v>0</v>
      </c>
      <c r="Q36" s="135">
        <v>0</v>
      </c>
      <c r="R36" s="135">
        <v>0</v>
      </c>
      <c r="S36" s="135">
        <v>0</v>
      </c>
      <c r="T36" s="170">
        <v>0</v>
      </c>
      <c r="U36" s="170">
        <v>0</v>
      </c>
    </row>
    <row r="37" spans="1:21" ht="17.25" customHeight="1" x14ac:dyDescent="0.2">
      <c r="A37" s="86" t="s">
        <v>190</v>
      </c>
      <c r="B37" s="56">
        <f>B38+B39</f>
        <v>0</v>
      </c>
      <c r="C37" s="505">
        <f t="shared" ref="C37" si="8">C38+C39</f>
        <v>0</v>
      </c>
      <c r="D37" s="506"/>
      <c r="E37" s="505">
        <f t="shared" ref="E37" si="9">E38+E39</f>
        <v>0</v>
      </c>
      <c r="F37" s="506"/>
      <c r="G37" s="505">
        <f t="shared" ref="G37" si="10">G38+G39</f>
        <v>0</v>
      </c>
      <c r="H37" s="506"/>
      <c r="I37" s="56">
        <f t="shared" ref="I37:J37" si="11">I38+I39</f>
        <v>0</v>
      </c>
      <c r="J37" s="56">
        <f t="shared" si="11"/>
        <v>0</v>
      </c>
      <c r="K37" s="56">
        <f t="shared" ref="K37" si="12">K38+K39</f>
        <v>0</v>
      </c>
      <c r="L37" s="56">
        <f t="shared" ref="L37" si="13">L38+L39</f>
        <v>0</v>
      </c>
      <c r="M37" s="56">
        <f t="shared" ref="M37" si="14">M38+M39</f>
        <v>0</v>
      </c>
      <c r="N37" s="56">
        <f t="shared" ref="N37" si="15">N38+N39</f>
        <v>0</v>
      </c>
      <c r="O37" s="56">
        <f t="shared" ref="O37" si="16">O38+O39</f>
        <v>0</v>
      </c>
      <c r="P37" s="56">
        <f t="shared" ref="P37" si="17">P38+P39</f>
        <v>0</v>
      </c>
      <c r="Q37" s="56">
        <f t="shared" ref="Q37" si="18">Q38+Q39</f>
        <v>0</v>
      </c>
      <c r="R37" s="56">
        <f t="shared" ref="R37" si="19">R38+R39</f>
        <v>0</v>
      </c>
      <c r="S37" s="56">
        <f t="shared" ref="S37" si="20">S38+S39</f>
        <v>0</v>
      </c>
      <c r="T37" s="56">
        <f t="shared" ref="T37" si="21">T38+T39</f>
        <v>0</v>
      </c>
      <c r="U37" s="56">
        <f t="shared" ref="U37" si="22">U38+U39</f>
        <v>0</v>
      </c>
    </row>
    <row r="38" spans="1:21" ht="18.75" customHeight="1" x14ac:dyDescent="0.2">
      <c r="A38" s="95" t="s">
        <v>191</v>
      </c>
      <c r="B38" s="237">
        <v>0</v>
      </c>
      <c r="C38" s="439">
        <v>0</v>
      </c>
      <c r="D38" s="441"/>
      <c r="E38" s="439">
        <v>0</v>
      </c>
      <c r="F38" s="441"/>
      <c r="G38" s="421">
        <v>0</v>
      </c>
      <c r="H38" s="396">
        <v>0</v>
      </c>
      <c r="I38" s="395">
        <v>0</v>
      </c>
      <c r="J38" s="395">
        <v>0</v>
      </c>
      <c r="K38" s="421">
        <v>0</v>
      </c>
      <c r="L38" s="421">
        <v>0</v>
      </c>
      <c r="M38" s="421">
        <v>0</v>
      </c>
      <c r="N38" s="421">
        <v>0</v>
      </c>
      <c r="O38" s="395">
        <v>0</v>
      </c>
      <c r="P38" s="421">
        <v>0</v>
      </c>
      <c r="Q38" s="421">
        <v>0</v>
      </c>
      <c r="R38" s="421">
        <v>0</v>
      </c>
      <c r="S38" s="421">
        <v>0</v>
      </c>
      <c r="T38" s="421">
        <v>0</v>
      </c>
      <c r="U38" s="421">
        <v>0</v>
      </c>
    </row>
    <row r="39" spans="1:21" ht="42" customHeight="1" x14ac:dyDescent="0.2">
      <c r="A39" s="95" t="s">
        <v>223</v>
      </c>
      <c r="B39" s="237">
        <v>0</v>
      </c>
      <c r="C39" s="439">
        <v>0</v>
      </c>
      <c r="D39" s="441"/>
      <c r="E39" s="439">
        <v>0</v>
      </c>
      <c r="F39" s="441"/>
      <c r="G39" s="421">
        <v>0</v>
      </c>
      <c r="H39" s="396">
        <v>0</v>
      </c>
      <c r="I39" s="395">
        <v>0</v>
      </c>
      <c r="J39" s="395">
        <v>0</v>
      </c>
      <c r="K39" s="421">
        <v>0</v>
      </c>
      <c r="L39" s="421">
        <v>0</v>
      </c>
      <c r="M39" s="421">
        <v>0</v>
      </c>
      <c r="N39" s="421">
        <v>0</v>
      </c>
      <c r="O39" s="395">
        <v>0</v>
      </c>
      <c r="P39" s="421">
        <v>0</v>
      </c>
      <c r="Q39" s="421">
        <v>0</v>
      </c>
      <c r="R39" s="421">
        <v>0</v>
      </c>
      <c r="S39" s="421">
        <v>0</v>
      </c>
      <c r="T39" s="421">
        <v>0</v>
      </c>
      <c r="U39" s="421">
        <v>0</v>
      </c>
    </row>
    <row r="40" spans="1:21" ht="17.25" customHeight="1" x14ac:dyDescent="0.2">
      <c r="A40" s="86" t="s">
        <v>194</v>
      </c>
      <c r="B40" s="56">
        <f>41:41+42:42</f>
        <v>68</v>
      </c>
      <c r="C40" s="505">
        <f>41:41+42:42</f>
        <v>104</v>
      </c>
      <c r="D40" s="506"/>
      <c r="E40" s="56">
        <f t="shared" ref="E40:U40" si="23">41:41+42:42</f>
        <v>25</v>
      </c>
      <c r="F40" s="56">
        <f t="shared" si="23"/>
        <v>0</v>
      </c>
      <c r="G40" s="56">
        <f t="shared" si="23"/>
        <v>79</v>
      </c>
      <c r="H40" s="56">
        <f t="shared" si="23"/>
        <v>0</v>
      </c>
      <c r="I40" s="56">
        <f t="shared" si="23"/>
        <v>0</v>
      </c>
      <c r="J40" s="56">
        <f t="shared" si="23"/>
        <v>0</v>
      </c>
      <c r="K40" s="56">
        <f t="shared" si="23"/>
        <v>0</v>
      </c>
      <c r="L40" s="56">
        <f t="shared" si="23"/>
        <v>56</v>
      </c>
      <c r="M40" s="56">
        <f t="shared" si="23"/>
        <v>27</v>
      </c>
      <c r="N40" s="56">
        <f t="shared" si="23"/>
        <v>10</v>
      </c>
      <c r="O40" s="56">
        <f t="shared" si="23"/>
        <v>17</v>
      </c>
      <c r="P40" s="56">
        <f t="shared" si="23"/>
        <v>48</v>
      </c>
      <c r="Q40" s="56">
        <f t="shared" si="23"/>
        <v>10</v>
      </c>
      <c r="R40" s="56">
        <v>0</v>
      </c>
      <c r="S40" s="56">
        <v>0</v>
      </c>
      <c r="T40" s="56">
        <f t="shared" si="23"/>
        <v>64</v>
      </c>
      <c r="U40" s="56">
        <f t="shared" si="23"/>
        <v>0</v>
      </c>
    </row>
    <row r="41" spans="1:21" ht="24" customHeight="1" x14ac:dyDescent="0.2">
      <c r="A41" s="95" t="s">
        <v>193</v>
      </c>
      <c r="B41" s="421">
        <v>56</v>
      </c>
      <c r="C41" s="439">
        <v>100</v>
      </c>
      <c r="D41" s="441"/>
      <c r="E41" s="421">
        <v>21</v>
      </c>
      <c r="F41" s="421"/>
      <c r="G41" s="421">
        <v>79</v>
      </c>
      <c r="H41" s="421">
        <v>0</v>
      </c>
      <c r="I41" s="421">
        <v>0</v>
      </c>
      <c r="J41" s="421">
        <v>0</v>
      </c>
      <c r="K41" s="421">
        <v>0</v>
      </c>
      <c r="L41" s="421">
        <v>56</v>
      </c>
      <c r="M41" s="421">
        <v>27</v>
      </c>
      <c r="N41" s="421">
        <v>10</v>
      </c>
      <c r="O41" s="421">
        <v>17</v>
      </c>
      <c r="P41" s="421">
        <v>48</v>
      </c>
      <c r="Q41" s="421">
        <v>10</v>
      </c>
      <c r="R41" s="421">
        <v>0</v>
      </c>
      <c r="S41" s="421">
        <v>0</v>
      </c>
      <c r="T41" s="421">
        <v>0</v>
      </c>
      <c r="U41" s="421">
        <v>0</v>
      </c>
    </row>
    <row r="42" spans="1:21" ht="39" customHeight="1" x14ac:dyDescent="0.2">
      <c r="A42" s="96" t="s">
        <v>224</v>
      </c>
      <c r="B42" s="421">
        <v>12</v>
      </c>
      <c r="C42" s="439">
        <v>4</v>
      </c>
      <c r="D42" s="441"/>
      <c r="E42" s="421">
        <v>4</v>
      </c>
      <c r="F42" s="421"/>
      <c r="G42" s="421">
        <v>0</v>
      </c>
      <c r="H42" s="421">
        <v>0</v>
      </c>
      <c r="I42" s="421">
        <v>0</v>
      </c>
      <c r="J42" s="421">
        <v>0</v>
      </c>
      <c r="K42" s="421">
        <v>0</v>
      </c>
      <c r="L42" s="421">
        <v>0</v>
      </c>
      <c r="M42" s="421">
        <v>0</v>
      </c>
      <c r="N42" s="421">
        <v>0</v>
      </c>
      <c r="O42" s="421">
        <v>0</v>
      </c>
      <c r="P42" s="421">
        <v>0</v>
      </c>
      <c r="Q42" s="421">
        <v>0</v>
      </c>
      <c r="R42" s="421">
        <v>0</v>
      </c>
      <c r="S42" s="421">
        <v>0</v>
      </c>
      <c r="T42" s="421">
        <v>64</v>
      </c>
      <c r="U42" s="421">
        <v>0</v>
      </c>
    </row>
    <row r="43" spans="1:21" ht="14.25" x14ac:dyDescent="0.2">
      <c r="A43" s="97" t="s">
        <v>196</v>
      </c>
      <c r="B43" s="107">
        <f>SUM(B7+B11+B16+B17+B25+B30+B31+B34+B35+B36)</f>
        <v>30762</v>
      </c>
      <c r="C43" s="575">
        <f t="shared" ref="C43:U43" si="24">SUM(C7+C11+C16+C17+C25+C30+C31+C34+C35+C36)</f>
        <v>15816</v>
      </c>
      <c r="D43" s="576"/>
      <c r="E43" s="575">
        <f t="shared" si="24"/>
        <v>1589</v>
      </c>
      <c r="F43" s="576"/>
      <c r="G43" s="107">
        <f t="shared" si="24"/>
        <v>6731</v>
      </c>
      <c r="H43" s="107">
        <f t="shared" si="24"/>
        <v>0</v>
      </c>
      <c r="I43" s="107">
        <f t="shared" si="24"/>
        <v>0</v>
      </c>
      <c r="J43" s="107">
        <f t="shared" si="24"/>
        <v>0</v>
      </c>
      <c r="K43" s="107">
        <f t="shared" si="24"/>
        <v>0</v>
      </c>
      <c r="L43" s="107">
        <f t="shared" si="24"/>
        <v>661</v>
      </c>
      <c r="M43" s="107">
        <f t="shared" si="24"/>
        <v>118</v>
      </c>
      <c r="N43" s="107">
        <f t="shared" si="24"/>
        <v>55</v>
      </c>
      <c r="O43" s="107">
        <f t="shared" si="24"/>
        <v>69</v>
      </c>
      <c r="P43" s="107">
        <f t="shared" si="24"/>
        <v>171652</v>
      </c>
      <c r="Q43" s="107">
        <f t="shared" si="24"/>
        <v>2952</v>
      </c>
      <c r="R43" s="107">
        <f t="shared" si="24"/>
        <v>0</v>
      </c>
      <c r="S43" s="107">
        <f t="shared" si="24"/>
        <v>0</v>
      </c>
      <c r="T43" s="107">
        <f t="shared" si="24"/>
        <v>23701</v>
      </c>
      <c r="U43" s="107">
        <f t="shared" si="24"/>
        <v>253</v>
      </c>
    </row>
    <row r="44" spans="1:21" x14ac:dyDescent="0.2">
      <c r="G44" s="1"/>
      <c r="J44" s="1"/>
    </row>
    <row r="45" spans="1:21" x14ac:dyDescent="0.2">
      <c r="G45" s="1"/>
      <c r="J45" s="1"/>
    </row>
    <row r="46" spans="1:21" x14ac:dyDescent="0.2">
      <c r="G46" s="1"/>
      <c r="J46" s="1"/>
    </row>
    <row r="47" spans="1:21" x14ac:dyDescent="0.2">
      <c r="G47" s="1"/>
      <c r="J47" s="1"/>
    </row>
    <row r="48" spans="1:21" x14ac:dyDescent="0.2">
      <c r="G48" s="1"/>
      <c r="J48" s="1"/>
    </row>
    <row r="49" spans="7:10" x14ac:dyDescent="0.2">
      <c r="G49" s="1"/>
      <c r="J49" s="1"/>
    </row>
    <row r="50" spans="7:10" x14ac:dyDescent="0.2">
      <c r="G50" s="1"/>
      <c r="J50" s="1"/>
    </row>
    <row r="51" spans="7:10" x14ac:dyDescent="0.2">
      <c r="G51" s="1"/>
      <c r="J51" s="1"/>
    </row>
    <row r="52" spans="7:10" x14ac:dyDescent="0.2">
      <c r="G52" s="1"/>
      <c r="J52" s="1"/>
    </row>
    <row r="53" spans="7:10" x14ac:dyDescent="0.2">
      <c r="G53" s="1"/>
      <c r="J53" s="1"/>
    </row>
    <row r="54" spans="7:10" x14ac:dyDescent="0.2">
      <c r="G54" s="1"/>
      <c r="J54" s="1"/>
    </row>
    <row r="55" spans="7:10" x14ac:dyDescent="0.2">
      <c r="G55" s="1"/>
      <c r="J55" s="1"/>
    </row>
    <row r="56" spans="7:10" x14ac:dyDescent="0.2">
      <c r="G56" s="1"/>
      <c r="J56" s="1"/>
    </row>
    <row r="57" spans="7:10" x14ac:dyDescent="0.2">
      <c r="G57" s="1"/>
      <c r="J57" s="1"/>
    </row>
    <row r="58" spans="7:10" x14ac:dyDescent="0.2">
      <c r="G58" s="1"/>
      <c r="J58" s="1"/>
    </row>
    <row r="59" spans="7:10" x14ac:dyDescent="0.2">
      <c r="G59" s="1"/>
      <c r="J59" s="1"/>
    </row>
    <row r="60" spans="7:10" x14ac:dyDescent="0.2">
      <c r="G60" s="1"/>
      <c r="J60" s="1"/>
    </row>
    <row r="61" spans="7:10" x14ac:dyDescent="0.2">
      <c r="G61" s="1"/>
      <c r="J61" s="1"/>
    </row>
    <row r="62" spans="7:10" x14ac:dyDescent="0.2">
      <c r="G62" s="1"/>
      <c r="J62" s="1"/>
    </row>
    <row r="63" spans="7:10" x14ac:dyDescent="0.2">
      <c r="G63" s="1"/>
      <c r="J63" s="1"/>
    </row>
    <row r="64" spans="7:10" x14ac:dyDescent="0.2">
      <c r="G64" s="1"/>
      <c r="J64" s="1"/>
    </row>
    <row r="65" spans="7:10" x14ac:dyDescent="0.2">
      <c r="G65" s="1"/>
      <c r="J65" s="1"/>
    </row>
    <row r="66" spans="7:10" x14ac:dyDescent="0.2">
      <c r="G66" s="1"/>
      <c r="J66" s="1"/>
    </row>
    <row r="67" spans="7:10" x14ac:dyDescent="0.2">
      <c r="G67" s="1"/>
      <c r="J67" s="1"/>
    </row>
    <row r="68" spans="7:10" x14ac:dyDescent="0.2">
      <c r="G68" s="1"/>
      <c r="J68" s="1"/>
    </row>
    <row r="69" spans="7:10" x14ac:dyDescent="0.2">
      <c r="G69" s="1"/>
      <c r="J69" s="1"/>
    </row>
    <row r="70" spans="7:10" x14ac:dyDescent="0.2">
      <c r="G70" s="1"/>
      <c r="J70" s="1"/>
    </row>
    <row r="71" spans="7:10" x14ac:dyDescent="0.2">
      <c r="G71" s="1"/>
      <c r="J71" s="1"/>
    </row>
    <row r="72" spans="7:10" x14ac:dyDescent="0.2">
      <c r="G72" s="1"/>
      <c r="J72" s="1"/>
    </row>
    <row r="73" spans="7:10" x14ac:dyDescent="0.2">
      <c r="G73" s="1"/>
      <c r="J73" s="1"/>
    </row>
    <row r="74" spans="7:10" x14ac:dyDescent="0.2">
      <c r="G74" s="1"/>
      <c r="J74" s="1"/>
    </row>
    <row r="75" spans="7:10" x14ac:dyDescent="0.2">
      <c r="G75" s="1"/>
      <c r="J75" s="1"/>
    </row>
    <row r="76" spans="7:10" x14ac:dyDescent="0.2">
      <c r="G76" s="1"/>
      <c r="J76" s="1"/>
    </row>
    <row r="77" spans="7:10" x14ac:dyDescent="0.2">
      <c r="G77" s="1"/>
      <c r="J77" s="1"/>
    </row>
    <row r="78" spans="7:10" x14ac:dyDescent="0.2">
      <c r="G78" s="1"/>
      <c r="J78" s="1"/>
    </row>
    <row r="79" spans="7:10" x14ac:dyDescent="0.2">
      <c r="G79" s="1"/>
      <c r="J79" s="1"/>
    </row>
    <row r="80" spans="7:10" x14ac:dyDescent="0.2">
      <c r="G80" s="1"/>
      <c r="J80" s="1"/>
    </row>
    <row r="81" spans="7:10" x14ac:dyDescent="0.2">
      <c r="G81" s="1"/>
      <c r="J81" s="1"/>
    </row>
    <row r="82" spans="7:10" x14ac:dyDescent="0.2">
      <c r="G82" s="1"/>
      <c r="J82" s="1"/>
    </row>
    <row r="83" spans="7:10" x14ac:dyDescent="0.2">
      <c r="G83" s="1"/>
      <c r="J83" s="1"/>
    </row>
    <row r="84" spans="7:10" x14ac:dyDescent="0.2">
      <c r="G84" s="1"/>
      <c r="J84" s="1"/>
    </row>
    <row r="85" spans="7:10" x14ac:dyDescent="0.2">
      <c r="G85" s="1"/>
      <c r="J85" s="1"/>
    </row>
    <row r="86" spans="7:10" x14ac:dyDescent="0.2">
      <c r="G86" s="1"/>
      <c r="J86" s="1"/>
    </row>
    <row r="87" spans="7:10" x14ac:dyDescent="0.2">
      <c r="G87" s="1"/>
      <c r="J87" s="1"/>
    </row>
    <row r="88" spans="7:10" x14ac:dyDescent="0.2">
      <c r="G88" s="1"/>
      <c r="J88" s="1"/>
    </row>
    <row r="89" spans="7:10" x14ac:dyDescent="0.2">
      <c r="G89" s="1"/>
      <c r="J89" s="1"/>
    </row>
    <row r="90" spans="7:10" x14ac:dyDescent="0.2">
      <c r="G90" s="1"/>
      <c r="J90" s="1"/>
    </row>
    <row r="91" spans="7:10" x14ac:dyDescent="0.2">
      <c r="G91" s="1"/>
      <c r="J91" s="1"/>
    </row>
    <row r="92" spans="7:10" x14ac:dyDescent="0.2">
      <c r="G92" s="1"/>
      <c r="J92" s="1"/>
    </row>
    <row r="93" spans="7:10" x14ac:dyDescent="0.2">
      <c r="G93" s="1"/>
      <c r="J93" s="1"/>
    </row>
    <row r="94" spans="7:10" x14ac:dyDescent="0.2">
      <c r="G94" s="1"/>
      <c r="J94" s="1"/>
    </row>
    <row r="95" spans="7:10" x14ac:dyDescent="0.2">
      <c r="G95" s="1"/>
      <c r="J95" s="1"/>
    </row>
    <row r="96" spans="7:10" x14ac:dyDescent="0.2">
      <c r="G96" s="1"/>
      <c r="J96" s="1"/>
    </row>
    <row r="97" spans="7:10" x14ac:dyDescent="0.2">
      <c r="G97" s="1"/>
      <c r="J97" s="1"/>
    </row>
    <row r="98" spans="7:10" x14ac:dyDescent="0.2">
      <c r="G98" s="1"/>
      <c r="J98" s="1"/>
    </row>
    <row r="99" spans="7:10" x14ac:dyDescent="0.2">
      <c r="G99" s="1"/>
      <c r="J99" s="1"/>
    </row>
    <row r="100" spans="7:10" x14ac:dyDescent="0.2">
      <c r="G100" s="1"/>
      <c r="J100" s="1"/>
    </row>
    <row r="101" spans="7:10" x14ac:dyDescent="0.2">
      <c r="G101" s="1"/>
      <c r="J101" s="1"/>
    </row>
    <row r="102" spans="7:10" x14ac:dyDescent="0.2">
      <c r="G102" s="1"/>
      <c r="J102" s="1"/>
    </row>
    <row r="103" spans="7:10" x14ac:dyDescent="0.2">
      <c r="G103" s="1"/>
      <c r="J103" s="1"/>
    </row>
    <row r="104" spans="7:10" x14ac:dyDescent="0.2">
      <c r="G104" s="1"/>
      <c r="J104" s="1"/>
    </row>
    <row r="105" spans="7:10" x14ac:dyDescent="0.2">
      <c r="G105" s="1"/>
      <c r="J105" s="1"/>
    </row>
    <row r="106" spans="7:10" x14ac:dyDescent="0.2">
      <c r="G106" s="1"/>
      <c r="J106" s="1"/>
    </row>
    <row r="107" spans="7:10" x14ac:dyDescent="0.2">
      <c r="G107" s="1"/>
      <c r="J107" s="1"/>
    </row>
    <row r="108" spans="7:10" x14ac:dyDescent="0.2">
      <c r="G108" s="1"/>
      <c r="J108" s="1"/>
    </row>
    <row r="109" spans="7:10" x14ac:dyDescent="0.2">
      <c r="G109" s="1"/>
      <c r="J109" s="1"/>
    </row>
    <row r="110" spans="7:10" x14ac:dyDescent="0.2">
      <c r="G110" s="1"/>
      <c r="J110" s="1"/>
    </row>
    <row r="111" spans="7:10" x14ac:dyDescent="0.2">
      <c r="G111" s="1"/>
      <c r="J111" s="1"/>
    </row>
    <row r="112" spans="7:10" x14ac:dyDescent="0.2">
      <c r="G112" s="1"/>
      <c r="J112" s="1"/>
    </row>
    <row r="113" spans="7:10" x14ac:dyDescent="0.2">
      <c r="G113" s="1"/>
      <c r="J113" s="1"/>
    </row>
    <row r="114" spans="7:10" x14ac:dyDescent="0.2">
      <c r="G114" s="1"/>
      <c r="J114" s="1"/>
    </row>
    <row r="115" spans="7:10" x14ac:dyDescent="0.2">
      <c r="G115" s="1"/>
      <c r="J115" s="1"/>
    </row>
    <row r="116" spans="7:10" x14ac:dyDescent="0.2">
      <c r="G116" s="1"/>
      <c r="J116" s="1"/>
    </row>
    <row r="117" spans="7:10" x14ac:dyDescent="0.2">
      <c r="G117" s="1"/>
      <c r="J117" s="1"/>
    </row>
    <row r="118" spans="7:10" x14ac:dyDescent="0.2">
      <c r="G118" s="1"/>
      <c r="J118" s="1"/>
    </row>
    <row r="119" spans="7:10" x14ac:dyDescent="0.2">
      <c r="G119" s="1"/>
      <c r="J119" s="1"/>
    </row>
    <row r="120" spans="7:10" x14ac:dyDescent="0.2">
      <c r="G120" s="1"/>
      <c r="J120" s="1"/>
    </row>
    <row r="121" spans="7:10" x14ac:dyDescent="0.2">
      <c r="G121" s="1"/>
      <c r="J121" s="1"/>
    </row>
    <row r="122" spans="7:10" x14ac:dyDescent="0.2">
      <c r="G122" s="1"/>
      <c r="J122" s="1"/>
    </row>
    <row r="123" spans="7:10" x14ac:dyDescent="0.2">
      <c r="G123" s="1"/>
      <c r="J123" s="1"/>
    </row>
    <row r="124" spans="7:10" x14ac:dyDescent="0.2">
      <c r="G124" s="1"/>
      <c r="J124" s="1"/>
    </row>
    <row r="125" spans="7:10" x14ac:dyDescent="0.2">
      <c r="G125" s="1"/>
      <c r="J125" s="1"/>
    </row>
    <row r="126" spans="7:10" x14ac:dyDescent="0.2">
      <c r="G126" s="1"/>
      <c r="J126" s="1"/>
    </row>
    <row r="127" spans="7:10" x14ac:dyDescent="0.2">
      <c r="G127" s="1"/>
      <c r="J127" s="1"/>
    </row>
    <row r="128" spans="7:10" x14ac:dyDescent="0.2">
      <c r="G128" s="1"/>
      <c r="J128" s="1"/>
    </row>
    <row r="129" spans="7:10" x14ac:dyDescent="0.2">
      <c r="G129" s="1"/>
      <c r="J129" s="1"/>
    </row>
    <row r="130" spans="7:10" x14ac:dyDescent="0.2">
      <c r="G130" s="1"/>
      <c r="J130" s="1"/>
    </row>
    <row r="131" spans="7:10" x14ac:dyDescent="0.2">
      <c r="G131" s="1"/>
      <c r="J131" s="1"/>
    </row>
    <row r="132" spans="7:10" x14ac:dyDescent="0.2">
      <c r="G132" s="1"/>
      <c r="J132" s="1"/>
    </row>
    <row r="133" spans="7:10" x14ac:dyDescent="0.2">
      <c r="G133" s="1"/>
      <c r="J133" s="1"/>
    </row>
    <row r="134" spans="7:10" x14ac:dyDescent="0.2">
      <c r="G134" s="1"/>
      <c r="J134" s="1"/>
    </row>
    <row r="135" spans="7:10" x14ac:dyDescent="0.2">
      <c r="G135" s="1"/>
      <c r="J135" s="1"/>
    </row>
    <row r="136" spans="7:10" x14ac:dyDescent="0.2">
      <c r="G136" s="1"/>
      <c r="J136" s="1"/>
    </row>
    <row r="137" spans="7:10" x14ac:dyDescent="0.2">
      <c r="G137" s="1"/>
      <c r="J137" s="1"/>
    </row>
    <row r="138" spans="7:10" x14ac:dyDescent="0.2">
      <c r="G138" s="1"/>
      <c r="J138" s="1"/>
    </row>
    <row r="139" spans="7:10" x14ac:dyDescent="0.2">
      <c r="G139" s="1"/>
      <c r="J139" s="1"/>
    </row>
    <row r="140" spans="7:10" x14ac:dyDescent="0.2">
      <c r="G140" s="1"/>
      <c r="J140" s="1"/>
    </row>
    <row r="141" spans="7:10" x14ac:dyDescent="0.2">
      <c r="G141" s="1"/>
      <c r="J141" s="1"/>
    </row>
    <row r="142" spans="7:10" x14ac:dyDescent="0.2">
      <c r="G142" s="1"/>
      <c r="J142" s="1"/>
    </row>
    <row r="143" spans="7:10" x14ac:dyDescent="0.2">
      <c r="G143" s="1"/>
      <c r="J143" s="1"/>
    </row>
    <row r="144" spans="7:10" x14ac:dyDescent="0.2">
      <c r="G144" s="1"/>
      <c r="J144" s="1"/>
    </row>
    <row r="145" spans="7:10" x14ac:dyDescent="0.2">
      <c r="G145" s="1"/>
      <c r="J145" s="1"/>
    </row>
    <row r="146" spans="7:10" x14ac:dyDescent="0.2">
      <c r="G146" s="1"/>
      <c r="J146" s="1"/>
    </row>
    <row r="147" spans="7:10" x14ac:dyDescent="0.2">
      <c r="G147" s="1"/>
      <c r="J147" s="1"/>
    </row>
    <row r="148" spans="7:10" x14ac:dyDescent="0.2">
      <c r="G148" s="1"/>
      <c r="J148" s="1"/>
    </row>
    <row r="149" spans="7:10" x14ac:dyDescent="0.2">
      <c r="G149" s="1"/>
      <c r="J149" s="1"/>
    </row>
    <row r="150" spans="7:10" x14ac:dyDescent="0.2">
      <c r="G150" s="1"/>
      <c r="J150" s="1"/>
    </row>
    <row r="151" spans="7:10" x14ac:dyDescent="0.2">
      <c r="G151" s="1"/>
      <c r="J151" s="1"/>
    </row>
    <row r="152" spans="7:10" x14ac:dyDescent="0.2">
      <c r="G152" s="1"/>
      <c r="J152" s="1"/>
    </row>
    <row r="153" spans="7:10" x14ac:dyDescent="0.2">
      <c r="G153" s="1"/>
      <c r="J153" s="1"/>
    </row>
    <row r="154" spans="7:10" x14ac:dyDescent="0.2">
      <c r="G154" s="1"/>
      <c r="J154" s="1"/>
    </row>
    <row r="155" spans="7:10" x14ac:dyDescent="0.2">
      <c r="G155" s="1"/>
      <c r="J155" s="1"/>
    </row>
    <row r="156" spans="7:10" x14ac:dyDescent="0.2">
      <c r="G156" s="1"/>
      <c r="J156" s="1"/>
    </row>
    <row r="157" spans="7:10" x14ac:dyDescent="0.2">
      <c r="G157" s="1"/>
      <c r="J157" s="1"/>
    </row>
    <row r="158" spans="7:10" x14ac:dyDescent="0.2">
      <c r="G158" s="1"/>
      <c r="J158" s="1"/>
    </row>
    <row r="159" spans="7:10" x14ac:dyDescent="0.2">
      <c r="G159" s="1"/>
      <c r="J159" s="1"/>
    </row>
    <row r="160" spans="7:10" x14ac:dyDescent="0.2">
      <c r="G160" s="1"/>
      <c r="J160" s="1"/>
    </row>
    <row r="161" spans="7:10" x14ac:dyDescent="0.2">
      <c r="G161" s="1"/>
      <c r="J161" s="1"/>
    </row>
    <row r="162" spans="7:10" x14ac:dyDescent="0.2">
      <c r="G162" s="1"/>
      <c r="J162" s="1"/>
    </row>
    <row r="163" spans="7:10" x14ac:dyDescent="0.2">
      <c r="G163" s="1"/>
      <c r="J163" s="1"/>
    </row>
    <row r="164" spans="7:10" x14ac:dyDescent="0.2">
      <c r="G164" s="1"/>
      <c r="J164" s="1"/>
    </row>
    <row r="165" spans="7:10" x14ac:dyDescent="0.2">
      <c r="G165" s="1"/>
      <c r="J165" s="1"/>
    </row>
    <row r="166" spans="7:10" x14ac:dyDescent="0.2">
      <c r="G166" s="1"/>
      <c r="J166" s="1"/>
    </row>
    <row r="167" spans="7:10" x14ac:dyDescent="0.2">
      <c r="G167" s="1"/>
      <c r="J167" s="1"/>
    </row>
    <row r="168" spans="7:10" x14ac:dyDescent="0.2">
      <c r="G168" s="1"/>
      <c r="J168" s="1"/>
    </row>
    <row r="169" spans="7:10" x14ac:dyDescent="0.2">
      <c r="G169" s="1"/>
      <c r="J169" s="1"/>
    </row>
    <row r="170" spans="7:10" x14ac:dyDescent="0.2">
      <c r="G170" s="1"/>
      <c r="J170" s="1"/>
    </row>
    <row r="171" spans="7:10" x14ac:dyDescent="0.2">
      <c r="G171" s="1"/>
      <c r="J171" s="1"/>
    </row>
    <row r="172" spans="7:10" x14ac:dyDescent="0.2">
      <c r="G172" s="1"/>
      <c r="J172" s="1"/>
    </row>
    <row r="173" spans="7:10" x14ac:dyDescent="0.2">
      <c r="G173" s="1"/>
      <c r="J173" s="1"/>
    </row>
    <row r="174" spans="7:10" x14ac:dyDescent="0.2">
      <c r="G174" s="1"/>
      <c r="J174" s="1"/>
    </row>
    <row r="175" spans="7:10" x14ac:dyDescent="0.2">
      <c r="G175" s="1"/>
      <c r="J175" s="1"/>
    </row>
    <row r="176" spans="7:10" x14ac:dyDescent="0.2">
      <c r="G176" s="1"/>
      <c r="J176" s="1"/>
    </row>
    <row r="177" spans="7:10" x14ac:dyDescent="0.2">
      <c r="G177" s="1"/>
      <c r="J177" s="1"/>
    </row>
    <row r="178" spans="7:10" x14ac:dyDescent="0.2">
      <c r="G178" s="1"/>
      <c r="J178" s="1"/>
    </row>
    <row r="179" spans="7:10" x14ac:dyDescent="0.2">
      <c r="G179" s="1"/>
      <c r="J179" s="1"/>
    </row>
    <row r="180" spans="7:10" x14ac:dyDescent="0.2">
      <c r="G180" s="1"/>
      <c r="J180" s="1"/>
    </row>
    <row r="181" spans="7:10" x14ac:dyDescent="0.2">
      <c r="G181" s="1"/>
      <c r="J181" s="1"/>
    </row>
    <row r="182" spans="7:10" x14ac:dyDescent="0.2">
      <c r="G182" s="1"/>
      <c r="J182" s="1"/>
    </row>
    <row r="183" spans="7:10" x14ac:dyDescent="0.2">
      <c r="G183" s="1"/>
      <c r="J183" s="1"/>
    </row>
    <row r="184" spans="7:10" x14ac:dyDescent="0.2">
      <c r="G184" s="1"/>
      <c r="J184" s="1"/>
    </row>
    <row r="185" spans="7:10" x14ac:dyDescent="0.2">
      <c r="G185" s="1"/>
      <c r="J185" s="1"/>
    </row>
    <row r="186" spans="7:10" x14ac:dyDescent="0.2">
      <c r="G186" s="1"/>
      <c r="J186" s="1"/>
    </row>
    <row r="187" spans="7:10" x14ac:dyDescent="0.2">
      <c r="G187" s="1"/>
      <c r="J187" s="1"/>
    </row>
    <row r="188" spans="7:10" x14ac:dyDescent="0.2">
      <c r="G188" s="1"/>
      <c r="J188" s="1"/>
    </row>
    <row r="189" spans="7:10" x14ac:dyDescent="0.2">
      <c r="G189" s="1"/>
      <c r="J189" s="1"/>
    </row>
    <row r="190" spans="7:10" x14ac:dyDescent="0.2">
      <c r="G190" s="1"/>
      <c r="J190" s="1"/>
    </row>
    <row r="191" spans="7:10" x14ac:dyDescent="0.2">
      <c r="G191" s="1"/>
      <c r="J191" s="1"/>
    </row>
    <row r="192" spans="7:10" x14ac:dyDescent="0.2">
      <c r="G192" s="1"/>
      <c r="J192" s="1"/>
    </row>
    <row r="193" spans="7:10" x14ac:dyDescent="0.2">
      <c r="G193" s="1"/>
      <c r="J193" s="1"/>
    </row>
    <row r="194" spans="7:10" x14ac:dyDescent="0.2">
      <c r="G194" s="1"/>
      <c r="J194" s="1"/>
    </row>
    <row r="195" spans="7:10" x14ac:dyDescent="0.2">
      <c r="G195" s="1"/>
      <c r="J195" s="1"/>
    </row>
    <row r="196" spans="7:10" x14ac:dyDescent="0.2">
      <c r="G196" s="1"/>
      <c r="J196" s="1"/>
    </row>
    <row r="197" spans="7:10" x14ac:dyDescent="0.2">
      <c r="G197" s="1"/>
      <c r="J197" s="1"/>
    </row>
    <row r="198" spans="7:10" x14ac:dyDescent="0.2">
      <c r="G198" s="1"/>
      <c r="J198" s="1"/>
    </row>
    <row r="199" spans="7:10" x14ac:dyDescent="0.2">
      <c r="G199" s="1"/>
      <c r="J199" s="1"/>
    </row>
    <row r="200" spans="7:10" x14ac:dyDescent="0.2">
      <c r="G200" s="1"/>
      <c r="J200" s="1"/>
    </row>
    <row r="201" spans="7:10" x14ac:dyDescent="0.2">
      <c r="G201" s="1"/>
      <c r="J201" s="1"/>
    </row>
    <row r="202" spans="7:10" x14ac:dyDescent="0.2">
      <c r="G202" s="1"/>
      <c r="J202" s="1"/>
    </row>
    <row r="203" spans="7:10" x14ac:dyDescent="0.2">
      <c r="G203" s="1"/>
      <c r="J203" s="1"/>
    </row>
    <row r="204" spans="7:10" x14ac:dyDescent="0.2">
      <c r="G204" s="1"/>
      <c r="J204" s="1"/>
    </row>
    <row r="205" spans="7:10" x14ac:dyDescent="0.2">
      <c r="G205" s="1"/>
      <c r="J205" s="1"/>
    </row>
    <row r="206" spans="7:10" x14ac:dyDescent="0.2">
      <c r="G206" s="1"/>
      <c r="J206" s="1"/>
    </row>
    <row r="207" spans="7:10" x14ac:dyDescent="0.2">
      <c r="G207" s="1"/>
      <c r="J207" s="1"/>
    </row>
    <row r="208" spans="7:10" x14ac:dyDescent="0.2">
      <c r="G208" s="1"/>
      <c r="J208" s="1"/>
    </row>
    <row r="209" spans="7:10" x14ac:dyDescent="0.2">
      <c r="G209" s="1"/>
      <c r="J209" s="1"/>
    </row>
    <row r="210" spans="7:10" x14ac:dyDescent="0.2">
      <c r="G210" s="1"/>
      <c r="J210" s="1"/>
    </row>
    <row r="211" spans="7:10" x14ac:dyDescent="0.2">
      <c r="G211" s="1"/>
      <c r="J211" s="1"/>
    </row>
    <row r="212" spans="7:10" x14ac:dyDescent="0.2">
      <c r="G212" s="1"/>
      <c r="J212" s="1"/>
    </row>
    <row r="213" spans="7:10" x14ac:dyDescent="0.2">
      <c r="G213" s="1"/>
      <c r="J213" s="1"/>
    </row>
    <row r="214" spans="7:10" x14ac:dyDescent="0.2">
      <c r="G214" s="1"/>
      <c r="J214" s="1"/>
    </row>
    <row r="215" spans="7:10" x14ac:dyDescent="0.2">
      <c r="G215" s="1"/>
      <c r="J215" s="1"/>
    </row>
    <row r="216" spans="7:10" x14ac:dyDescent="0.2">
      <c r="G216" s="1"/>
      <c r="J216" s="1"/>
    </row>
    <row r="217" spans="7:10" x14ac:dyDescent="0.2">
      <c r="G217" s="1"/>
      <c r="J217" s="1"/>
    </row>
    <row r="218" spans="7:10" x14ac:dyDescent="0.2">
      <c r="G218" s="1"/>
      <c r="J218" s="1"/>
    </row>
    <row r="219" spans="7:10" x14ac:dyDescent="0.2">
      <c r="G219" s="1"/>
      <c r="J219" s="1"/>
    </row>
    <row r="220" spans="7:10" x14ac:dyDescent="0.2">
      <c r="G220" s="1"/>
      <c r="J220" s="1"/>
    </row>
    <row r="221" spans="7:10" x14ac:dyDescent="0.2">
      <c r="G221" s="1"/>
      <c r="J221" s="1"/>
    </row>
    <row r="222" spans="7:10" x14ac:dyDescent="0.2">
      <c r="G222" s="1"/>
      <c r="J222" s="1"/>
    </row>
    <row r="223" spans="7:10" x14ac:dyDescent="0.2">
      <c r="G223" s="1"/>
      <c r="J223" s="1"/>
    </row>
    <row r="224" spans="7:10" x14ac:dyDescent="0.2">
      <c r="G224" s="1"/>
      <c r="J224" s="1"/>
    </row>
    <row r="225" spans="7:10" x14ac:dyDescent="0.2">
      <c r="G225" s="1"/>
      <c r="J225" s="1"/>
    </row>
    <row r="226" spans="7:10" x14ac:dyDescent="0.2">
      <c r="G226" s="1"/>
      <c r="J226" s="1"/>
    </row>
    <row r="227" spans="7:10" x14ac:dyDescent="0.2">
      <c r="G227" s="1"/>
      <c r="J227" s="1"/>
    </row>
    <row r="228" spans="7:10" x14ac:dyDescent="0.2">
      <c r="G228" s="1"/>
      <c r="J228" s="1"/>
    </row>
    <row r="229" spans="7:10" x14ac:dyDescent="0.2">
      <c r="G229" s="1"/>
      <c r="J229" s="1"/>
    </row>
    <row r="230" spans="7:10" x14ac:dyDescent="0.2">
      <c r="G230" s="1"/>
      <c r="J230" s="1"/>
    </row>
    <row r="231" spans="7:10" x14ac:dyDescent="0.2">
      <c r="G231" s="1"/>
      <c r="J231" s="1"/>
    </row>
    <row r="232" spans="7:10" x14ac:dyDescent="0.2">
      <c r="G232" s="1"/>
      <c r="J232" s="1"/>
    </row>
    <row r="233" spans="7:10" x14ac:dyDescent="0.2">
      <c r="G233" s="1"/>
      <c r="J233" s="1"/>
    </row>
    <row r="234" spans="7:10" x14ac:dyDescent="0.2">
      <c r="G234" s="1"/>
      <c r="J234" s="1"/>
    </row>
    <row r="235" spans="7:10" x14ac:dyDescent="0.2">
      <c r="G235" s="1"/>
      <c r="J235" s="1"/>
    </row>
    <row r="236" spans="7:10" x14ac:dyDescent="0.2">
      <c r="G236" s="1"/>
      <c r="J236" s="1"/>
    </row>
    <row r="237" spans="7:10" x14ac:dyDescent="0.2">
      <c r="G237" s="1"/>
      <c r="J237" s="1"/>
    </row>
    <row r="238" spans="7:10" x14ac:dyDescent="0.2">
      <c r="G238" s="1"/>
      <c r="J238" s="1"/>
    </row>
    <row r="239" spans="7:10" x14ac:dyDescent="0.2">
      <c r="G239" s="1"/>
      <c r="J239" s="1"/>
    </row>
    <row r="240" spans="7:10" x14ac:dyDescent="0.2">
      <c r="G240" s="1"/>
      <c r="J240" s="1"/>
    </row>
    <row r="241" spans="7:10" x14ac:dyDescent="0.2">
      <c r="G241" s="1"/>
      <c r="J241" s="1"/>
    </row>
    <row r="242" spans="7:10" x14ac:dyDescent="0.2">
      <c r="G242" s="1"/>
      <c r="J242" s="1"/>
    </row>
    <row r="243" spans="7:10" x14ac:dyDescent="0.2">
      <c r="G243" s="1"/>
      <c r="J243" s="1"/>
    </row>
    <row r="244" spans="7:10" x14ac:dyDescent="0.2">
      <c r="G244" s="1"/>
      <c r="J244" s="1"/>
    </row>
    <row r="245" spans="7:10" x14ac:dyDescent="0.2">
      <c r="G245" s="1"/>
      <c r="J245" s="1"/>
    </row>
    <row r="246" spans="7:10" x14ac:dyDescent="0.2">
      <c r="G246" s="1"/>
      <c r="J246" s="1"/>
    </row>
    <row r="247" spans="7:10" x14ac:dyDescent="0.2">
      <c r="G247" s="1"/>
      <c r="J247" s="1"/>
    </row>
    <row r="248" spans="7:10" x14ac:dyDescent="0.2">
      <c r="G248" s="1"/>
      <c r="J248" s="1"/>
    </row>
    <row r="249" spans="7:10" x14ac:dyDescent="0.2">
      <c r="G249" s="1"/>
      <c r="J249" s="1"/>
    </row>
    <row r="250" spans="7:10" x14ac:dyDescent="0.2">
      <c r="G250" s="1"/>
      <c r="J250" s="1"/>
    </row>
    <row r="251" spans="7:10" x14ac:dyDescent="0.2">
      <c r="G251" s="1"/>
      <c r="J251" s="1"/>
    </row>
    <row r="252" spans="7:10" x14ac:dyDescent="0.2">
      <c r="G252" s="1"/>
      <c r="J252" s="1"/>
    </row>
    <row r="253" spans="7:10" x14ac:dyDescent="0.2">
      <c r="G253" s="1"/>
      <c r="J253" s="1"/>
    </row>
    <row r="254" spans="7:10" x14ac:dyDescent="0.2">
      <c r="G254" s="1"/>
      <c r="J254" s="1"/>
    </row>
    <row r="255" spans="7:10" x14ac:dyDescent="0.2">
      <c r="G255" s="1"/>
      <c r="J255" s="1"/>
    </row>
    <row r="256" spans="7:10" x14ac:dyDescent="0.2">
      <c r="G256" s="1"/>
      <c r="J256" s="1"/>
    </row>
    <row r="257" spans="7:10" x14ac:dyDescent="0.2">
      <c r="G257" s="1"/>
      <c r="J257" s="1"/>
    </row>
    <row r="258" spans="7:10" x14ac:dyDescent="0.2">
      <c r="G258" s="1"/>
      <c r="J258" s="1"/>
    </row>
    <row r="259" spans="7:10" x14ac:dyDescent="0.2">
      <c r="G259" s="1"/>
      <c r="J259" s="1"/>
    </row>
    <row r="260" spans="7:10" x14ac:dyDescent="0.2">
      <c r="G260" s="1"/>
      <c r="J260" s="1"/>
    </row>
    <row r="261" spans="7:10" x14ac:dyDescent="0.2">
      <c r="G261" s="1"/>
      <c r="J261" s="1"/>
    </row>
    <row r="262" spans="7:10" x14ac:dyDescent="0.2">
      <c r="G262" s="1"/>
      <c r="J262" s="1"/>
    </row>
    <row r="263" spans="7:10" x14ac:dyDescent="0.2">
      <c r="G263" s="1"/>
      <c r="J263" s="1"/>
    </row>
    <row r="264" spans="7:10" x14ac:dyDescent="0.2">
      <c r="G264" s="1"/>
      <c r="J264" s="1"/>
    </row>
    <row r="265" spans="7:10" x14ac:dyDescent="0.2">
      <c r="G265" s="1"/>
      <c r="J265" s="1"/>
    </row>
    <row r="266" spans="7:10" x14ac:dyDescent="0.2">
      <c r="G266" s="1"/>
      <c r="J266" s="1"/>
    </row>
    <row r="267" spans="7:10" x14ac:dyDescent="0.2">
      <c r="G267" s="1"/>
      <c r="J267" s="1"/>
    </row>
    <row r="268" spans="7:10" x14ac:dyDescent="0.2">
      <c r="G268" s="1"/>
      <c r="J268" s="1"/>
    </row>
    <row r="269" spans="7:10" x14ac:dyDescent="0.2">
      <c r="G269" s="1"/>
      <c r="J269" s="1"/>
    </row>
    <row r="270" spans="7:10" x14ac:dyDescent="0.2">
      <c r="G270" s="1"/>
      <c r="J270" s="1"/>
    </row>
    <row r="271" spans="7:10" x14ac:dyDescent="0.2">
      <c r="G271" s="1"/>
      <c r="J271" s="1"/>
    </row>
    <row r="272" spans="7:10" x14ac:dyDescent="0.2">
      <c r="G272" s="1"/>
      <c r="J272" s="1"/>
    </row>
    <row r="273" spans="7:10" x14ac:dyDescent="0.2">
      <c r="G273" s="1"/>
      <c r="J273" s="1"/>
    </row>
    <row r="274" spans="7:10" x14ac:dyDescent="0.2">
      <c r="G274" s="1"/>
      <c r="J274" s="1"/>
    </row>
    <row r="275" spans="7:10" x14ac:dyDescent="0.2">
      <c r="G275" s="1"/>
      <c r="J275" s="1"/>
    </row>
    <row r="276" spans="7:10" x14ac:dyDescent="0.2">
      <c r="G276" s="1"/>
      <c r="J276" s="1"/>
    </row>
    <row r="277" spans="7:10" x14ac:dyDescent="0.2">
      <c r="G277" s="1"/>
      <c r="J277" s="1"/>
    </row>
    <row r="278" spans="7:10" x14ac:dyDescent="0.2">
      <c r="G278" s="1"/>
      <c r="J278" s="1"/>
    </row>
    <row r="279" spans="7:10" x14ac:dyDescent="0.2">
      <c r="G279" s="1"/>
      <c r="J279" s="1"/>
    </row>
    <row r="280" spans="7:10" x14ac:dyDescent="0.2">
      <c r="G280" s="1"/>
      <c r="J280" s="1"/>
    </row>
    <row r="281" spans="7:10" x14ac:dyDescent="0.2">
      <c r="G281" s="1"/>
      <c r="J281" s="1"/>
    </row>
    <row r="282" spans="7:10" x14ac:dyDescent="0.2">
      <c r="G282" s="1"/>
      <c r="J282" s="1"/>
    </row>
    <row r="283" spans="7:10" x14ac:dyDescent="0.2">
      <c r="G283" s="1"/>
      <c r="J283" s="1"/>
    </row>
    <row r="284" spans="7:10" x14ac:dyDescent="0.2">
      <c r="G284" s="1"/>
      <c r="J284" s="1"/>
    </row>
    <row r="285" spans="7:10" x14ac:dyDescent="0.2">
      <c r="G285" s="1"/>
      <c r="J285" s="1"/>
    </row>
    <row r="286" spans="7:10" x14ac:dyDescent="0.2">
      <c r="G286" s="1"/>
      <c r="J286" s="1"/>
    </row>
    <row r="287" spans="7:10" x14ac:dyDescent="0.2">
      <c r="G287" s="1"/>
      <c r="J287" s="1"/>
    </row>
    <row r="288" spans="7:10" x14ac:dyDescent="0.2">
      <c r="G288" s="1"/>
      <c r="J288" s="1"/>
    </row>
    <row r="289" spans="7:10" x14ac:dyDescent="0.2">
      <c r="G289" s="1"/>
      <c r="J289" s="1"/>
    </row>
    <row r="290" spans="7:10" x14ac:dyDescent="0.2">
      <c r="G290" s="1"/>
      <c r="J290" s="1"/>
    </row>
    <row r="291" spans="7:10" x14ac:dyDescent="0.2">
      <c r="G291" s="1"/>
      <c r="J291" s="1"/>
    </row>
    <row r="292" spans="7:10" x14ac:dyDescent="0.2">
      <c r="G292" s="1"/>
      <c r="J292" s="1"/>
    </row>
    <row r="293" spans="7:10" x14ac:dyDescent="0.2">
      <c r="G293" s="1"/>
      <c r="J293" s="1"/>
    </row>
    <row r="294" spans="7:10" x14ac:dyDescent="0.2">
      <c r="G294" s="1"/>
      <c r="J294" s="1"/>
    </row>
    <row r="295" spans="7:10" x14ac:dyDescent="0.2">
      <c r="G295" s="1"/>
      <c r="J295" s="1"/>
    </row>
    <row r="296" spans="7:10" x14ac:dyDescent="0.2">
      <c r="G296" s="1"/>
      <c r="J296" s="1"/>
    </row>
    <row r="297" spans="7:10" x14ac:dyDescent="0.2">
      <c r="G297" s="1"/>
      <c r="J297" s="1"/>
    </row>
    <row r="298" spans="7:10" x14ac:dyDescent="0.2">
      <c r="G298" s="1"/>
      <c r="J298" s="1"/>
    </row>
    <row r="299" spans="7:10" x14ac:dyDescent="0.2">
      <c r="G299" s="1"/>
      <c r="J299" s="1"/>
    </row>
    <row r="300" spans="7:10" x14ac:dyDescent="0.2">
      <c r="G300" s="1"/>
      <c r="J300" s="1"/>
    </row>
    <row r="301" spans="7:10" x14ac:dyDescent="0.2">
      <c r="G301" s="1"/>
      <c r="J301" s="1"/>
    </row>
    <row r="302" spans="7:10" x14ac:dyDescent="0.2">
      <c r="G302" s="1"/>
      <c r="J302" s="1"/>
    </row>
    <row r="303" spans="7:10" x14ac:dyDescent="0.2">
      <c r="G303" s="1"/>
      <c r="J303" s="1"/>
    </row>
    <row r="304" spans="7:10" x14ac:dyDescent="0.2">
      <c r="G304" s="1"/>
      <c r="J304" s="1"/>
    </row>
    <row r="305" spans="7:10" x14ac:dyDescent="0.2">
      <c r="G305" s="1"/>
      <c r="J305" s="1"/>
    </row>
    <row r="306" spans="7:10" x14ac:dyDescent="0.2">
      <c r="G306" s="1"/>
      <c r="J306" s="1"/>
    </row>
    <row r="307" spans="7:10" x14ac:dyDescent="0.2">
      <c r="G307" s="1"/>
      <c r="J307" s="1"/>
    </row>
    <row r="308" spans="7:10" x14ac:dyDescent="0.2">
      <c r="G308" s="1"/>
      <c r="J308" s="1"/>
    </row>
    <row r="309" spans="7:10" x14ac:dyDescent="0.2">
      <c r="G309" s="1"/>
      <c r="J309" s="1"/>
    </row>
    <row r="310" spans="7:10" x14ac:dyDescent="0.2">
      <c r="G310" s="1"/>
      <c r="J310" s="1"/>
    </row>
    <row r="311" spans="7:10" x14ac:dyDescent="0.2">
      <c r="G311" s="1"/>
      <c r="J311" s="1"/>
    </row>
    <row r="312" spans="7:10" x14ac:dyDescent="0.2">
      <c r="G312" s="1"/>
      <c r="J312" s="1"/>
    </row>
    <row r="313" spans="7:10" x14ac:dyDescent="0.2">
      <c r="G313" s="1"/>
      <c r="J313" s="1"/>
    </row>
    <row r="314" spans="7:10" x14ac:dyDescent="0.2">
      <c r="G314" s="1"/>
      <c r="J314" s="1"/>
    </row>
    <row r="315" spans="7:10" x14ac:dyDescent="0.2">
      <c r="G315" s="1"/>
      <c r="J315" s="1"/>
    </row>
    <row r="316" spans="7:10" x14ac:dyDescent="0.2">
      <c r="G316" s="1"/>
      <c r="J316" s="1"/>
    </row>
    <row r="317" spans="7:10" x14ac:dyDescent="0.2">
      <c r="G317" s="1"/>
      <c r="J317" s="1"/>
    </row>
    <row r="318" spans="7:10" x14ac:dyDescent="0.2">
      <c r="G318" s="1"/>
      <c r="J318" s="1"/>
    </row>
    <row r="319" spans="7:10" x14ac:dyDescent="0.2">
      <c r="G319" s="1"/>
      <c r="J319" s="1"/>
    </row>
    <row r="320" spans="7:10" x14ac:dyDescent="0.2">
      <c r="G320" s="1"/>
      <c r="J320" s="1"/>
    </row>
    <row r="321" spans="7:10" x14ac:dyDescent="0.2">
      <c r="G321" s="1"/>
      <c r="J321" s="1"/>
    </row>
    <row r="322" spans="7:10" x14ac:dyDescent="0.2">
      <c r="G322" s="1"/>
      <c r="J322" s="1"/>
    </row>
    <row r="323" spans="7:10" x14ac:dyDescent="0.2">
      <c r="G323" s="1"/>
      <c r="J323" s="1"/>
    </row>
    <row r="324" spans="7:10" x14ac:dyDescent="0.2">
      <c r="G324" s="1"/>
      <c r="J324" s="1"/>
    </row>
    <row r="325" spans="7:10" x14ac:dyDescent="0.2">
      <c r="G325" s="1"/>
      <c r="J325" s="1"/>
    </row>
    <row r="326" spans="7:10" x14ac:dyDescent="0.2">
      <c r="G326" s="1"/>
      <c r="J326" s="1"/>
    </row>
    <row r="327" spans="7:10" x14ac:dyDescent="0.2">
      <c r="G327" s="1"/>
      <c r="J327" s="1"/>
    </row>
    <row r="328" spans="7:10" x14ac:dyDescent="0.2">
      <c r="G328" s="1"/>
      <c r="J328" s="1"/>
    </row>
    <row r="329" spans="7:10" x14ac:dyDescent="0.2">
      <c r="G329" s="1"/>
      <c r="J329" s="1"/>
    </row>
    <row r="330" spans="7:10" x14ac:dyDescent="0.2">
      <c r="G330" s="1"/>
      <c r="J330" s="1"/>
    </row>
    <row r="331" spans="7:10" x14ac:dyDescent="0.2">
      <c r="G331" s="1"/>
      <c r="J331" s="1"/>
    </row>
    <row r="332" spans="7:10" x14ac:dyDescent="0.2">
      <c r="G332" s="1"/>
      <c r="J332" s="1"/>
    </row>
    <row r="333" spans="7:10" x14ac:dyDescent="0.2">
      <c r="G333" s="1"/>
      <c r="J333" s="1"/>
    </row>
    <row r="334" spans="7:10" x14ac:dyDescent="0.2">
      <c r="G334" s="1"/>
      <c r="J334" s="1"/>
    </row>
    <row r="335" spans="7:10" x14ac:dyDescent="0.2">
      <c r="G335" s="1"/>
      <c r="J335" s="1"/>
    </row>
    <row r="336" spans="7:10" x14ac:dyDescent="0.2">
      <c r="G336" s="1"/>
      <c r="J336" s="1"/>
    </row>
    <row r="337" spans="7:10" x14ac:dyDescent="0.2">
      <c r="G337" s="1"/>
      <c r="J337" s="1"/>
    </row>
    <row r="338" spans="7:10" x14ac:dyDescent="0.2">
      <c r="G338" s="1"/>
      <c r="J338" s="1"/>
    </row>
    <row r="339" spans="7:10" x14ac:dyDescent="0.2">
      <c r="G339" s="1"/>
      <c r="J339" s="1"/>
    </row>
    <row r="340" spans="7:10" x14ac:dyDescent="0.2">
      <c r="G340" s="1"/>
      <c r="J340" s="1"/>
    </row>
    <row r="341" spans="7:10" x14ac:dyDescent="0.2">
      <c r="G341" s="1"/>
      <c r="J341" s="1"/>
    </row>
    <row r="342" spans="7:10" x14ac:dyDescent="0.2">
      <c r="G342" s="1"/>
      <c r="J342" s="1"/>
    </row>
    <row r="343" spans="7:10" x14ac:dyDescent="0.2">
      <c r="G343" s="1"/>
      <c r="J343" s="1"/>
    </row>
    <row r="344" spans="7:10" x14ac:dyDescent="0.2">
      <c r="G344" s="1"/>
      <c r="J344" s="1"/>
    </row>
    <row r="345" spans="7:10" x14ac:dyDescent="0.2">
      <c r="G345" s="1"/>
      <c r="J345" s="1"/>
    </row>
    <row r="346" spans="7:10" x14ac:dyDescent="0.2">
      <c r="G346" s="1"/>
      <c r="J346" s="1"/>
    </row>
    <row r="347" spans="7:10" x14ac:dyDescent="0.2">
      <c r="G347" s="1"/>
      <c r="J347" s="1"/>
    </row>
    <row r="348" spans="7:10" x14ac:dyDescent="0.2">
      <c r="G348" s="1"/>
      <c r="J348" s="1"/>
    </row>
    <row r="349" spans="7:10" x14ac:dyDescent="0.2">
      <c r="G349" s="1"/>
      <c r="J349" s="1"/>
    </row>
    <row r="350" spans="7:10" x14ac:dyDescent="0.2">
      <c r="G350" s="1"/>
      <c r="J350" s="1"/>
    </row>
    <row r="351" spans="7:10" x14ac:dyDescent="0.2">
      <c r="G351" s="1"/>
      <c r="J351" s="1"/>
    </row>
    <row r="352" spans="7:10" x14ac:dyDescent="0.2">
      <c r="G352" s="1"/>
      <c r="J352" s="1"/>
    </row>
    <row r="353" spans="7:10" x14ac:dyDescent="0.2">
      <c r="G353" s="1"/>
      <c r="J353" s="1"/>
    </row>
    <row r="354" spans="7:10" x14ac:dyDescent="0.2">
      <c r="G354" s="1"/>
      <c r="J354" s="1"/>
    </row>
    <row r="355" spans="7:10" x14ac:dyDescent="0.2">
      <c r="G355" s="1"/>
      <c r="J355" s="1"/>
    </row>
    <row r="356" spans="7:10" x14ac:dyDescent="0.2">
      <c r="G356" s="1"/>
      <c r="J356" s="1"/>
    </row>
    <row r="357" spans="7:10" x14ac:dyDescent="0.2">
      <c r="G357" s="1"/>
      <c r="J357" s="1"/>
    </row>
    <row r="358" spans="7:10" x14ac:dyDescent="0.2">
      <c r="G358" s="1"/>
      <c r="J358" s="1"/>
    </row>
    <row r="359" spans="7:10" x14ac:dyDescent="0.2">
      <c r="G359" s="1"/>
      <c r="J359" s="1"/>
    </row>
    <row r="360" spans="7:10" x14ac:dyDescent="0.2">
      <c r="G360" s="1"/>
      <c r="J360" s="1"/>
    </row>
    <row r="361" spans="7:10" x14ac:dyDescent="0.2">
      <c r="G361" s="1"/>
      <c r="J361" s="1"/>
    </row>
    <row r="362" spans="7:10" x14ac:dyDescent="0.2">
      <c r="G362" s="1"/>
      <c r="J362" s="1"/>
    </row>
    <row r="363" spans="7:10" x14ac:dyDescent="0.2">
      <c r="G363" s="1"/>
      <c r="J363" s="1"/>
    </row>
    <row r="364" spans="7:10" x14ac:dyDescent="0.2">
      <c r="G364" s="1"/>
      <c r="J364" s="1"/>
    </row>
    <row r="365" spans="7:10" x14ac:dyDescent="0.2">
      <c r="G365" s="1"/>
      <c r="J365" s="1"/>
    </row>
    <row r="366" spans="7:10" x14ac:dyDescent="0.2">
      <c r="G366" s="1"/>
      <c r="J366" s="1"/>
    </row>
    <row r="367" spans="7:10" x14ac:dyDescent="0.2">
      <c r="G367" s="1"/>
      <c r="J367" s="1"/>
    </row>
    <row r="368" spans="7:10" x14ac:dyDescent="0.2">
      <c r="G368" s="1"/>
      <c r="J368" s="1"/>
    </row>
    <row r="369" spans="7:10" x14ac:dyDescent="0.2">
      <c r="G369" s="1"/>
      <c r="J369" s="1"/>
    </row>
    <row r="370" spans="7:10" x14ac:dyDescent="0.2">
      <c r="G370" s="1"/>
      <c r="J370" s="1"/>
    </row>
    <row r="371" spans="7:10" x14ac:dyDescent="0.2">
      <c r="G371" s="1"/>
      <c r="J371" s="1"/>
    </row>
    <row r="372" spans="7:10" x14ac:dyDescent="0.2">
      <c r="G372" s="1"/>
      <c r="J372" s="1"/>
    </row>
    <row r="373" spans="7:10" x14ac:dyDescent="0.2">
      <c r="G373" s="1"/>
      <c r="J373" s="1"/>
    </row>
    <row r="374" spans="7:10" x14ac:dyDescent="0.2">
      <c r="G374" s="1"/>
      <c r="J374" s="1"/>
    </row>
    <row r="375" spans="7:10" x14ac:dyDescent="0.2">
      <c r="G375" s="1"/>
      <c r="J375" s="1"/>
    </row>
    <row r="376" spans="7:10" x14ac:dyDescent="0.2">
      <c r="G376" s="1"/>
      <c r="J376" s="1"/>
    </row>
    <row r="377" spans="7:10" x14ac:dyDescent="0.2">
      <c r="G377" s="1"/>
      <c r="J377" s="1"/>
    </row>
    <row r="378" spans="7:10" x14ac:dyDescent="0.2">
      <c r="G378" s="1"/>
      <c r="J378" s="1"/>
    </row>
    <row r="379" spans="7:10" x14ac:dyDescent="0.2">
      <c r="G379" s="1"/>
      <c r="J379" s="1"/>
    </row>
    <row r="380" spans="7:10" x14ac:dyDescent="0.2">
      <c r="G380" s="1"/>
      <c r="J380" s="1"/>
    </row>
    <row r="381" spans="7:10" x14ac:dyDescent="0.2">
      <c r="G381" s="1"/>
      <c r="J381" s="1"/>
    </row>
    <row r="382" spans="7:10" x14ac:dyDescent="0.2">
      <c r="G382" s="1"/>
      <c r="J382" s="1"/>
    </row>
    <row r="383" spans="7:10" x14ac:dyDescent="0.2">
      <c r="G383" s="1"/>
      <c r="J383" s="1"/>
    </row>
    <row r="384" spans="7:10" x14ac:dyDescent="0.2">
      <c r="G384" s="1"/>
      <c r="J384" s="1"/>
    </row>
    <row r="385" spans="7:10" x14ac:dyDescent="0.2">
      <c r="G385" s="1"/>
      <c r="J385" s="1"/>
    </row>
    <row r="386" spans="7:10" x14ac:dyDescent="0.2">
      <c r="G386" s="1"/>
      <c r="J386" s="1"/>
    </row>
    <row r="387" spans="7:10" x14ac:dyDescent="0.2">
      <c r="G387" s="1"/>
      <c r="J387" s="1"/>
    </row>
    <row r="388" spans="7:10" x14ac:dyDescent="0.2">
      <c r="G388" s="1"/>
      <c r="J388" s="1"/>
    </row>
    <row r="389" spans="7:10" x14ac:dyDescent="0.2">
      <c r="G389" s="1"/>
      <c r="J389" s="1"/>
    </row>
    <row r="390" spans="7:10" x14ac:dyDescent="0.2">
      <c r="G390" s="1"/>
      <c r="J390" s="1"/>
    </row>
    <row r="391" spans="7:10" x14ac:dyDescent="0.2">
      <c r="G391" s="1"/>
      <c r="J391" s="1"/>
    </row>
    <row r="392" spans="7:10" x14ac:dyDescent="0.2">
      <c r="G392" s="1"/>
      <c r="J392" s="1"/>
    </row>
    <row r="393" spans="7:10" x14ac:dyDescent="0.2">
      <c r="G393" s="1"/>
      <c r="J393" s="1"/>
    </row>
    <row r="394" spans="7:10" x14ac:dyDescent="0.2">
      <c r="G394" s="1"/>
      <c r="J394" s="1"/>
    </row>
    <row r="395" spans="7:10" x14ac:dyDescent="0.2">
      <c r="G395" s="1"/>
      <c r="J395" s="1"/>
    </row>
    <row r="396" spans="7:10" x14ac:dyDescent="0.2">
      <c r="G396" s="1"/>
      <c r="J396" s="1"/>
    </row>
    <row r="397" spans="7:10" x14ac:dyDescent="0.2">
      <c r="G397" s="1"/>
      <c r="J397" s="1"/>
    </row>
    <row r="398" spans="7:10" x14ac:dyDescent="0.2">
      <c r="G398" s="1"/>
      <c r="J398" s="1"/>
    </row>
    <row r="399" spans="7:10" x14ac:dyDescent="0.2">
      <c r="G399" s="1"/>
      <c r="J399" s="1"/>
    </row>
    <row r="400" spans="7:10" x14ac:dyDescent="0.2">
      <c r="G400" s="1"/>
      <c r="J400" s="1"/>
    </row>
    <row r="401" spans="7:10" x14ac:dyDescent="0.2">
      <c r="G401" s="1"/>
      <c r="J401" s="1"/>
    </row>
    <row r="402" spans="7:10" x14ac:dyDescent="0.2">
      <c r="G402" s="1"/>
      <c r="J402" s="1"/>
    </row>
    <row r="403" spans="7:10" x14ac:dyDescent="0.2">
      <c r="G403" s="1"/>
      <c r="J403" s="1"/>
    </row>
    <row r="404" spans="7:10" x14ac:dyDescent="0.2">
      <c r="G404" s="1"/>
      <c r="J404" s="1"/>
    </row>
    <row r="405" spans="7:10" x14ac:dyDescent="0.2">
      <c r="G405" s="1"/>
      <c r="J405" s="1"/>
    </row>
    <row r="406" spans="7:10" x14ac:dyDescent="0.2">
      <c r="G406" s="1"/>
      <c r="J406" s="1"/>
    </row>
    <row r="407" spans="7:10" x14ac:dyDescent="0.2">
      <c r="G407" s="1"/>
      <c r="J407" s="1"/>
    </row>
    <row r="408" spans="7:10" x14ac:dyDescent="0.2">
      <c r="G408" s="1"/>
      <c r="J408" s="1"/>
    </row>
    <row r="409" spans="7:10" x14ac:dyDescent="0.2">
      <c r="G409" s="1"/>
      <c r="J409" s="1"/>
    </row>
    <row r="410" spans="7:10" x14ac:dyDescent="0.2">
      <c r="G410" s="1"/>
      <c r="J410" s="1"/>
    </row>
    <row r="411" spans="7:10" x14ac:dyDescent="0.2">
      <c r="G411" s="1"/>
      <c r="J411" s="1"/>
    </row>
    <row r="412" spans="7:10" x14ac:dyDescent="0.2">
      <c r="G412" s="1"/>
      <c r="J412" s="1"/>
    </row>
    <row r="413" spans="7:10" x14ac:dyDescent="0.2">
      <c r="G413" s="1"/>
      <c r="J413" s="1"/>
    </row>
    <row r="414" spans="7:10" x14ac:dyDescent="0.2">
      <c r="G414" s="1"/>
      <c r="J414" s="1"/>
    </row>
    <row r="415" spans="7:10" x14ac:dyDescent="0.2">
      <c r="G415" s="1"/>
      <c r="J415" s="1"/>
    </row>
    <row r="416" spans="7:10" x14ac:dyDescent="0.2">
      <c r="G416" s="1"/>
      <c r="J416" s="1"/>
    </row>
    <row r="417" spans="7:10" x14ac:dyDescent="0.2">
      <c r="G417" s="1"/>
      <c r="J417" s="1"/>
    </row>
    <row r="418" spans="7:10" x14ac:dyDescent="0.2">
      <c r="G418" s="1"/>
      <c r="J418" s="1"/>
    </row>
    <row r="419" spans="7:10" x14ac:dyDescent="0.2">
      <c r="G419" s="1"/>
      <c r="J419" s="1"/>
    </row>
    <row r="420" spans="7:10" x14ac:dyDescent="0.2">
      <c r="G420" s="1"/>
      <c r="J420" s="1"/>
    </row>
    <row r="421" spans="7:10" x14ac:dyDescent="0.2">
      <c r="G421" s="1"/>
      <c r="J421" s="1"/>
    </row>
    <row r="422" spans="7:10" x14ac:dyDescent="0.2">
      <c r="G422" s="1"/>
      <c r="J422" s="1"/>
    </row>
    <row r="423" spans="7:10" x14ac:dyDescent="0.2">
      <c r="G423" s="1"/>
      <c r="J423" s="1"/>
    </row>
    <row r="424" spans="7:10" x14ac:dyDescent="0.2">
      <c r="G424" s="1"/>
      <c r="J424" s="1"/>
    </row>
    <row r="425" spans="7:10" x14ac:dyDescent="0.2">
      <c r="G425" s="1"/>
      <c r="J425" s="1"/>
    </row>
    <row r="426" spans="7:10" x14ac:dyDescent="0.2">
      <c r="G426" s="1"/>
      <c r="J426" s="1"/>
    </row>
    <row r="427" spans="7:10" x14ac:dyDescent="0.2">
      <c r="G427" s="1"/>
      <c r="J427" s="1"/>
    </row>
    <row r="428" spans="7:10" x14ac:dyDescent="0.2">
      <c r="G428" s="1"/>
      <c r="J428" s="1"/>
    </row>
    <row r="429" spans="7:10" x14ac:dyDescent="0.2">
      <c r="G429" s="1"/>
      <c r="J429" s="1"/>
    </row>
    <row r="430" spans="7:10" x14ac:dyDescent="0.2">
      <c r="G430" s="1"/>
      <c r="J430" s="1"/>
    </row>
    <row r="431" spans="7:10" x14ac:dyDescent="0.2">
      <c r="G431" s="1"/>
      <c r="J431" s="1"/>
    </row>
    <row r="432" spans="7:10" x14ac:dyDescent="0.2">
      <c r="G432" s="1"/>
      <c r="J432" s="1"/>
    </row>
    <row r="433" spans="7:10" x14ac:dyDescent="0.2">
      <c r="G433" s="1"/>
      <c r="J433" s="1"/>
    </row>
    <row r="434" spans="7:10" x14ac:dyDescent="0.2">
      <c r="G434" s="1"/>
      <c r="J434" s="1"/>
    </row>
    <row r="435" spans="7:10" x14ac:dyDescent="0.2">
      <c r="G435" s="1"/>
      <c r="J435" s="1"/>
    </row>
    <row r="436" spans="7:10" x14ac:dyDescent="0.2">
      <c r="G436" s="1"/>
      <c r="J436" s="1"/>
    </row>
    <row r="437" spans="7:10" x14ac:dyDescent="0.2">
      <c r="G437" s="1"/>
      <c r="J437" s="1"/>
    </row>
    <row r="438" spans="7:10" x14ac:dyDescent="0.2">
      <c r="G438" s="1"/>
      <c r="J438" s="1"/>
    </row>
    <row r="439" spans="7:10" x14ac:dyDescent="0.2">
      <c r="G439" s="1"/>
      <c r="J439" s="1"/>
    </row>
    <row r="440" spans="7:10" x14ac:dyDescent="0.2">
      <c r="G440" s="1"/>
      <c r="J440" s="1"/>
    </row>
    <row r="441" spans="7:10" x14ac:dyDescent="0.2">
      <c r="G441" s="1"/>
      <c r="J441" s="1"/>
    </row>
    <row r="442" spans="7:10" x14ac:dyDescent="0.2">
      <c r="G442" s="1"/>
      <c r="J442" s="1"/>
    </row>
    <row r="443" spans="7:10" x14ac:dyDescent="0.2">
      <c r="G443" s="1"/>
      <c r="J443" s="1"/>
    </row>
    <row r="444" spans="7:10" x14ac:dyDescent="0.2">
      <c r="G444" s="1"/>
      <c r="J444" s="1"/>
    </row>
    <row r="445" spans="7:10" x14ac:dyDescent="0.2">
      <c r="G445" s="1"/>
      <c r="J445" s="1"/>
    </row>
    <row r="446" spans="7:10" x14ac:dyDescent="0.2">
      <c r="G446" s="1"/>
      <c r="J446" s="1"/>
    </row>
    <row r="447" spans="7:10" x14ac:dyDescent="0.2">
      <c r="G447" s="1"/>
      <c r="J447" s="1"/>
    </row>
    <row r="448" spans="7:10" x14ac:dyDescent="0.2">
      <c r="G448" s="1"/>
      <c r="J448" s="1"/>
    </row>
    <row r="449" spans="7:10" x14ac:dyDescent="0.2">
      <c r="G449" s="1"/>
      <c r="J449" s="1"/>
    </row>
    <row r="450" spans="7:10" x14ac:dyDescent="0.2">
      <c r="G450" s="1"/>
      <c r="J450" s="1"/>
    </row>
    <row r="451" spans="7:10" x14ac:dyDescent="0.2">
      <c r="G451" s="1"/>
      <c r="J451" s="1"/>
    </row>
    <row r="452" spans="7:10" x14ac:dyDescent="0.2">
      <c r="G452" s="1"/>
      <c r="J452" s="1"/>
    </row>
    <row r="453" spans="7:10" x14ac:dyDescent="0.2">
      <c r="G453" s="1"/>
      <c r="J453" s="1"/>
    </row>
    <row r="454" spans="7:10" x14ac:dyDescent="0.2">
      <c r="G454" s="1"/>
      <c r="J454" s="1"/>
    </row>
    <row r="455" spans="7:10" x14ac:dyDescent="0.2">
      <c r="G455" s="1"/>
      <c r="J455" s="1"/>
    </row>
    <row r="456" spans="7:10" x14ac:dyDescent="0.2">
      <c r="G456" s="1"/>
      <c r="J456" s="1"/>
    </row>
    <row r="457" spans="7:10" x14ac:dyDescent="0.2">
      <c r="G457" s="1"/>
      <c r="J457" s="1"/>
    </row>
    <row r="458" spans="7:10" x14ac:dyDescent="0.2">
      <c r="G458" s="1"/>
      <c r="J458" s="1"/>
    </row>
    <row r="459" spans="7:10" x14ac:dyDescent="0.2">
      <c r="G459" s="1"/>
      <c r="J459" s="1"/>
    </row>
    <row r="460" spans="7:10" x14ac:dyDescent="0.2">
      <c r="G460" s="1"/>
      <c r="J460" s="1"/>
    </row>
    <row r="461" spans="7:10" x14ac:dyDescent="0.2">
      <c r="G461" s="1"/>
      <c r="J461" s="1"/>
    </row>
    <row r="462" spans="7:10" x14ac:dyDescent="0.2">
      <c r="G462" s="1"/>
      <c r="J462" s="1"/>
    </row>
    <row r="463" spans="7:10" x14ac:dyDescent="0.2">
      <c r="G463" s="1"/>
      <c r="J463" s="1"/>
    </row>
    <row r="464" spans="7:10" x14ac:dyDescent="0.2">
      <c r="G464" s="1"/>
      <c r="J464" s="1"/>
    </row>
    <row r="465" spans="7:10" x14ac:dyDescent="0.2">
      <c r="G465" s="1"/>
      <c r="J465" s="1"/>
    </row>
    <row r="466" spans="7:10" x14ac:dyDescent="0.2">
      <c r="G466" s="1"/>
      <c r="J466" s="1"/>
    </row>
    <row r="467" spans="7:10" x14ac:dyDescent="0.2">
      <c r="G467" s="1"/>
      <c r="J467" s="1"/>
    </row>
    <row r="468" spans="7:10" x14ac:dyDescent="0.2">
      <c r="G468" s="1"/>
      <c r="J468" s="1"/>
    </row>
    <row r="469" spans="7:10" x14ac:dyDescent="0.2">
      <c r="G469" s="1"/>
      <c r="J469" s="1"/>
    </row>
    <row r="470" spans="7:10" x14ac:dyDescent="0.2">
      <c r="G470" s="1"/>
      <c r="J470" s="1"/>
    </row>
    <row r="471" spans="7:10" x14ac:dyDescent="0.2">
      <c r="G471" s="1"/>
      <c r="J471" s="1"/>
    </row>
    <row r="472" spans="7:10" x14ac:dyDescent="0.2">
      <c r="G472" s="1"/>
      <c r="J472" s="1"/>
    </row>
    <row r="473" spans="7:10" x14ac:dyDescent="0.2">
      <c r="G473" s="1"/>
      <c r="J473" s="1"/>
    </row>
    <row r="474" spans="7:10" x14ac:dyDescent="0.2">
      <c r="G474" s="1"/>
      <c r="J474" s="1"/>
    </row>
    <row r="475" spans="7:10" x14ac:dyDescent="0.2">
      <c r="G475" s="1"/>
      <c r="J475" s="1"/>
    </row>
    <row r="476" spans="7:10" x14ac:dyDescent="0.2">
      <c r="G476" s="1"/>
      <c r="J476" s="1"/>
    </row>
    <row r="477" spans="7:10" x14ac:dyDescent="0.2">
      <c r="G477" s="1"/>
      <c r="J477" s="1"/>
    </row>
    <row r="478" spans="7:10" x14ac:dyDescent="0.2">
      <c r="G478" s="1"/>
      <c r="J478" s="1"/>
    </row>
    <row r="479" spans="7:10" x14ac:dyDescent="0.2">
      <c r="G479" s="1"/>
      <c r="J479" s="1"/>
    </row>
    <row r="480" spans="7:10" x14ac:dyDescent="0.2">
      <c r="G480" s="1"/>
      <c r="J480" s="1"/>
    </row>
    <row r="481" spans="7:10" x14ac:dyDescent="0.2">
      <c r="G481" s="1"/>
      <c r="J481" s="1"/>
    </row>
    <row r="482" spans="7:10" x14ac:dyDescent="0.2">
      <c r="G482" s="1"/>
      <c r="J482" s="1"/>
    </row>
    <row r="483" spans="7:10" x14ac:dyDescent="0.2">
      <c r="G483" s="1"/>
      <c r="J483" s="1"/>
    </row>
    <row r="484" spans="7:10" x14ac:dyDescent="0.2">
      <c r="G484" s="1"/>
      <c r="J484" s="1"/>
    </row>
    <row r="485" spans="7:10" x14ac:dyDescent="0.2">
      <c r="G485" s="1"/>
      <c r="J485" s="1"/>
    </row>
    <row r="486" spans="7:10" x14ac:dyDescent="0.2">
      <c r="G486" s="1"/>
      <c r="J486" s="1"/>
    </row>
    <row r="487" spans="7:10" x14ac:dyDescent="0.2">
      <c r="G487" s="1"/>
      <c r="J487" s="1"/>
    </row>
    <row r="488" spans="7:10" x14ac:dyDescent="0.2">
      <c r="G488" s="1"/>
      <c r="J488" s="1"/>
    </row>
    <row r="489" spans="7:10" x14ac:dyDescent="0.2">
      <c r="G489" s="1"/>
      <c r="J489" s="1"/>
    </row>
    <row r="490" spans="7:10" x14ac:dyDescent="0.2">
      <c r="G490" s="1"/>
      <c r="J490" s="1"/>
    </row>
    <row r="491" spans="7:10" x14ac:dyDescent="0.2">
      <c r="G491" s="1"/>
      <c r="J491" s="1"/>
    </row>
    <row r="492" spans="7:10" x14ac:dyDescent="0.2">
      <c r="G492" s="1"/>
      <c r="J492" s="1"/>
    </row>
    <row r="493" spans="7:10" x14ac:dyDescent="0.2">
      <c r="G493" s="1"/>
      <c r="J493" s="1"/>
    </row>
    <row r="494" spans="7:10" x14ac:dyDescent="0.2">
      <c r="G494" s="1"/>
      <c r="J494" s="1"/>
    </row>
    <row r="495" spans="7:10" x14ac:dyDescent="0.2">
      <c r="G495" s="1"/>
      <c r="J495" s="1"/>
    </row>
    <row r="496" spans="7:10" x14ac:dyDescent="0.2">
      <c r="G496" s="1"/>
      <c r="J496" s="1"/>
    </row>
    <row r="497" spans="7:10" x14ac:dyDescent="0.2">
      <c r="G497" s="1"/>
      <c r="J497" s="1"/>
    </row>
    <row r="498" spans="7:10" x14ac:dyDescent="0.2">
      <c r="G498" s="1"/>
      <c r="J498" s="1"/>
    </row>
    <row r="499" spans="7:10" x14ac:dyDescent="0.2">
      <c r="G499" s="1"/>
      <c r="J499" s="1"/>
    </row>
    <row r="500" spans="7:10" x14ac:dyDescent="0.2">
      <c r="G500" s="1"/>
      <c r="J500" s="1"/>
    </row>
    <row r="501" spans="7:10" x14ac:dyDescent="0.2">
      <c r="G501" s="1"/>
      <c r="J501" s="1"/>
    </row>
    <row r="502" spans="7:10" x14ac:dyDescent="0.2">
      <c r="G502" s="1"/>
      <c r="J502" s="1"/>
    </row>
    <row r="503" spans="7:10" x14ac:dyDescent="0.2">
      <c r="G503" s="1"/>
      <c r="J503" s="1"/>
    </row>
    <row r="504" spans="7:10" x14ac:dyDescent="0.2">
      <c r="G504" s="1"/>
      <c r="J504" s="1"/>
    </row>
    <row r="505" spans="7:10" x14ac:dyDescent="0.2">
      <c r="G505" s="1"/>
      <c r="J505" s="1"/>
    </row>
    <row r="506" spans="7:10" x14ac:dyDescent="0.2">
      <c r="G506" s="1"/>
      <c r="J506" s="1"/>
    </row>
    <row r="507" spans="7:10" x14ac:dyDescent="0.2">
      <c r="G507" s="1"/>
      <c r="J507" s="1"/>
    </row>
    <row r="508" spans="7:10" x14ac:dyDescent="0.2">
      <c r="G508" s="1"/>
      <c r="J508" s="1"/>
    </row>
    <row r="509" spans="7:10" x14ac:dyDescent="0.2">
      <c r="G509" s="1"/>
      <c r="J509" s="1"/>
    </row>
    <row r="510" spans="7:10" x14ac:dyDescent="0.2">
      <c r="G510" s="1"/>
      <c r="J510" s="1"/>
    </row>
    <row r="511" spans="7:10" x14ac:dyDescent="0.2">
      <c r="G511" s="1"/>
      <c r="J511" s="1"/>
    </row>
    <row r="512" spans="7:10" x14ac:dyDescent="0.2">
      <c r="G512" s="1"/>
      <c r="J512" s="1"/>
    </row>
    <row r="513" spans="7:10" x14ac:dyDescent="0.2">
      <c r="G513" s="1"/>
      <c r="J513" s="1"/>
    </row>
    <row r="514" spans="7:10" x14ac:dyDescent="0.2">
      <c r="G514" s="1"/>
      <c r="J514" s="1"/>
    </row>
    <row r="515" spans="7:10" x14ac:dyDescent="0.2">
      <c r="G515" s="1"/>
      <c r="J515" s="1"/>
    </row>
    <row r="516" spans="7:10" x14ac:dyDescent="0.2">
      <c r="G516" s="1"/>
      <c r="J516" s="1"/>
    </row>
    <row r="517" spans="7:10" x14ac:dyDescent="0.2">
      <c r="G517" s="1"/>
      <c r="J517" s="1"/>
    </row>
    <row r="518" spans="7:10" x14ac:dyDescent="0.2">
      <c r="G518" s="1"/>
      <c r="J518" s="1"/>
    </row>
    <row r="519" spans="7:10" x14ac:dyDescent="0.2">
      <c r="G519" s="1"/>
      <c r="J519" s="1"/>
    </row>
    <row r="520" spans="7:10" x14ac:dyDescent="0.2">
      <c r="G520" s="1"/>
      <c r="J520" s="1"/>
    </row>
    <row r="521" spans="7:10" x14ac:dyDescent="0.2">
      <c r="G521" s="1"/>
      <c r="J521" s="1"/>
    </row>
    <row r="522" spans="7:10" x14ac:dyDescent="0.2">
      <c r="G522" s="1"/>
      <c r="J522" s="1"/>
    </row>
    <row r="523" spans="7:10" x14ac:dyDescent="0.2">
      <c r="G523" s="1"/>
      <c r="J523" s="1"/>
    </row>
    <row r="524" spans="7:10" x14ac:dyDescent="0.2">
      <c r="G524" s="1"/>
      <c r="J524" s="1"/>
    </row>
    <row r="525" spans="7:10" x14ac:dyDescent="0.2">
      <c r="G525" s="1"/>
      <c r="J525" s="1"/>
    </row>
    <row r="526" spans="7:10" x14ac:dyDescent="0.2">
      <c r="G526" s="1"/>
      <c r="J526" s="1"/>
    </row>
    <row r="527" spans="7:10" x14ac:dyDescent="0.2">
      <c r="G527" s="1"/>
      <c r="J527" s="1"/>
    </row>
    <row r="528" spans="7:10" x14ac:dyDescent="0.2">
      <c r="G528" s="1"/>
      <c r="J528" s="1"/>
    </row>
    <row r="529" spans="7:10" x14ac:dyDescent="0.2">
      <c r="G529" s="1"/>
      <c r="J529" s="1"/>
    </row>
    <row r="530" spans="7:10" x14ac:dyDescent="0.2">
      <c r="G530" s="1"/>
      <c r="J530" s="1"/>
    </row>
    <row r="531" spans="7:10" x14ac:dyDescent="0.2">
      <c r="G531" s="1"/>
      <c r="J531" s="1"/>
    </row>
    <row r="532" spans="7:10" x14ac:dyDescent="0.2">
      <c r="G532" s="1"/>
      <c r="J532" s="1"/>
    </row>
    <row r="533" spans="7:10" x14ac:dyDescent="0.2">
      <c r="G533" s="1"/>
      <c r="J533" s="1"/>
    </row>
    <row r="534" spans="7:10" x14ac:dyDescent="0.2">
      <c r="G534" s="1"/>
      <c r="J534" s="1"/>
    </row>
    <row r="535" spans="7:10" x14ac:dyDescent="0.2">
      <c r="G535" s="1"/>
      <c r="J535" s="1"/>
    </row>
    <row r="536" spans="7:10" x14ac:dyDescent="0.2">
      <c r="G536" s="1"/>
      <c r="J536" s="1"/>
    </row>
    <row r="537" spans="7:10" x14ac:dyDescent="0.2">
      <c r="G537" s="1"/>
      <c r="J537" s="1"/>
    </row>
    <row r="538" spans="7:10" x14ac:dyDescent="0.2">
      <c r="G538" s="1"/>
      <c r="J538" s="1"/>
    </row>
    <row r="539" spans="7:10" x14ac:dyDescent="0.2">
      <c r="G539" s="1"/>
      <c r="J539" s="1"/>
    </row>
    <row r="540" spans="7:10" x14ac:dyDescent="0.2">
      <c r="G540" s="1"/>
      <c r="J540" s="1"/>
    </row>
    <row r="541" spans="7:10" x14ac:dyDescent="0.2">
      <c r="G541" s="1"/>
      <c r="J541" s="1"/>
    </row>
    <row r="542" spans="7:10" x14ac:dyDescent="0.2">
      <c r="G542" s="1"/>
      <c r="J542" s="1"/>
    </row>
    <row r="543" spans="7:10" x14ac:dyDescent="0.2">
      <c r="G543" s="1"/>
      <c r="J543" s="1"/>
    </row>
    <row r="544" spans="7:10" x14ac:dyDescent="0.2">
      <c r="G544" s="1"/>
      <c r="J544" s="1"/>
    </row>
    <row r="545" spans="7:10" x14ac:dyDescent="0.2">
      <c r="G545" s="1"/>
      <c r="J545" s="1"/>
    </row>
    <row r="546" spans="7:10" x14ac:dyDescent="0.2">
      <c r="G546" s="1"/>
      <c r="J546" s="1"/>
    </row>
    <row r="547" spans="7:10" x14ac:dyDescent="0.2">
      <c r="G547" s="1"/>
      <c r="J547" s="1"/>
    </row>
    <row r="548" spans="7:10" x14ac:dyDescent="0.2">
      <c r="G548" s="1"/>
      <c r="J548" s="1"/>
    </row>
    <row r="549" spans="7:10" x14ac:dyDescent="0.2">
      <c r="G549" s="1"/>
      <c r="J549" s="1"/>
    </row>
    <row r="550" spans="7:10" x14ac:dyDescent="0.2">
      <c r="G550" s="1"/>
      <c r="J550" s="1"/>
    </row>
    <row r="551" spans="7:10" x14ac:dyDescent="0.2">
      <c r="G551" s="1"/>
      <c r="J551" s="1"/>
    </row>
    <row r="552" spans="7:10" x14ac:dyDescent="0.2">
      <c r="G552" s="1"/>
      <c r="J552" s="1"/>
    </row>
    <row r="553" spans="7:10" x14ac:dyDescent="0.2">
      <c r="G553" s="1"/>
      <c r="J553" s="1"/>
    </row>
    <row r="554" spans="7:10" x14ac:dyDescent="0.2">
      <c r="G554" s="1"/>
      <c r="J554" s="1"/>
    </row>
    <row r="555" spans="7:10" x14ac:dyDescent="0.2">
      <c r="G555" s="1"/>
      <c r="J555" s="1"/>
    </row>
    <row r="556" spans="7:10" x14ac:dyDescent="0.2">
      <c r="G556" s="1"/>
      <c r="J556" s="1"/>
    </row>
    <row r="557" spans="7:10" x14ac:dyDescent="0.2">
      <c r="G557" s="1"/>
      <c r="J557" s="1"/>
    </row>
    <row r="558" spans="7:10" x14ac:dyDescent="0.2">
      <c r="G558" s="1"/>
      <c r="J558" s="1"/>
    </row>
    <row r="559" spans="7:10" x14ac:dyDescent="0.2">
      <c r="G559" s="1"/>
      <c r="J559" s="1"/>
    </row>
    <row r="560" spans="7:10" x14ac:dyDescent="0.2">
      <c r="G560" s="1"/>
      <c r="J560" s="1"/>
    </row>
    <row r="561" spans="7:10" x14ac:dyDescent="0.2">
      <c r="G561" s="1"/>
      <c r="J561" s="1"/>
    </row>
    <row r="562" spans="7:10" x14ac:dyDescent="0.2">
      <c r="G562" s="1"/>
      <c r="J562" s="1"/>
    </row>
    <row r="563" spans="7:10" x14ac:dyDescent="0.2">
      <c r="G563" s="1"/>
      <c r="J563" s="1"/>
    </row>
    <row r="564" spans="7:10" x14ac:dyDescent="0.2">
      <c r="G564" s="1"/>
      <c r="J564" s="1"/>
    </row>
    <row r="565" spans="7:10" x14ac:dyDescent="0.2">
      <c r="G565" s="1"/>
      <c r="J565" s="1"/>
    </row>
    <row r="566" spans="7:10" x14ac:dyDescent="0.2">
      <c r="G566" s="1"/>
      <c r="J566" s="1"/>
    </row>
    <row r="567" spans="7:10" x14ac:dyDescent="0.2">
      <c r="G567" s="1"/>
      <c r="J567" s="1"/>
    </row>
    <row r="568" spans="7:10" x14ac:dyDescent="0.2">
      <c r="G568" s="1"/>
      <c r="J568" s="1"/>
    </row>
    <row r="569" spans="7:10" x14ac:dyDescent="0.2">
      <c r="G569" s="1"/>
      <c r="J569" s="1"/>
    </row>
    <row r="570" spans="7:10" x14ac:dyDescent="0.2">
      <c r="G570" s="1"/>
      <c r="J570" s="1"/>
    </row>
    <row r="571" spans="7:10" x14ac:dyDescent="0.2">
      <c r="G571" s="1"/>
      <c r="J571" s="1"/>
    </row>
    <row r="572" spans="7:10" x14ac:dyDescent="0.2">
      <c r="G572" s="1"/>
      <c r="J572" s="1"/>
    </row>
    <row r="573" spans="7:10" x14ac:dyDescent="0.2">
      <c r="G573" s="1"/>
      <c r="J573" s="1"/>
    </row>
    <row r="574" spans="7:10" x14ac:dyDescent="0.2">
      <c r="G574" s="1"/>
      <c r="J574" s="1"/>
    </row>
    <row r="575" spans="7:10" x14ac:dyDescent="0.2">
      <c r="G575" s="1"/>
      <c r="J575" s="1"/>
    </row>
    <row r="576" spans="7:10" x14ac:dyDescent="0.2">
      <c r="G576" s="1"/>
      <c r="J576" s="1"/>
    </row>
    <row r="577" spans="7:10" x14ac:dyDescent="0.2">
      <c r="G577" s="1"/>
      <c r="J577" s="1"/>
    </row>
    <row r="578" spans="7:10" x14ac:dyDescent="0.2">
      <c r="G578" s="1"/>
      <c r="J578" s="1"/>
    </row>
    <row r="579" spans="7:10" x14ac:dyDescent="0.2">
      <c r="G579" s="1"/>
      <c r="J579" s="1"/>
    </row>
    <row r="580" spans="7:10" x14ac:dyDescent="0.2">
      <c r="G580" s="1"/>
      <c r="J580" s="1"/>
    </row>
    <row r="581" spans="7:10" x14ac:dyDescent="0.2">
      <c r="G581" s="1"/>
      <c r="J581" s="1"/>
    </row>
    <row r="582" spans="7:10" x14ac:dyDescent="0.2">
      <c r="G582" s="1"/>
      <c r="J582" s="1"/>
    </row>
    <row r="583" spans="7:10" x14ac:dyDescent="0.2">
      <c r="G583" s="1"/>
      <c r="J583" s="1"/>
    </row>
    <row r="584" spans="7:10" x14ac:dyDescent="0.2">
      <c r="G584" s="1"/>
      <c r="J584" s="1"/>
    </row>
    <row r="585" spans="7:10" x14ac:dyDescent="0.2">
      <c r="G585" s="1"/>
      <c r="J585" s="1"/>
    </row>
    <row r="586" spans="7:10" x14ac:dyDescent="0.2">
      <c r="G586" s="1"/>
      <c r="J586" s="1"/>
    </row>
    <row r="587" spans="7:10" x14ac:dyDescent="0.2">
      <c r="G587" s="1"/>
      <c r="J587" s="1"/>
    </row>
    <row r="588" spans="7:10" x14ac:dyDescent="0.2">
      <c r="G588" s="1"/>
      <c r="J588" s="1"/>
    </row>
    <row r="589" spans="7:10" x14ac:dyDescent="0.2">
      <c r="G589" s="1"/>
      <c r="J589" s="1"/>
    </row>
    <row r="590" spans="7:10" x14ac:dyDescent="0.2">
      <c r="G590" s="1"/>
      <c r="J590" s="1"/>
    </row>
    <row r="591" spans="7:10" x14ac:dyDescent="0.2">
      <c r="G591" s="1"/>
      <c r="J591" s="1"/>
    </row>
    <row r="592" spans="7:10" x14ac:dyDescent="0.2">
      <c r="G592" s="1"/>
      <c r="J592" s="1"/>
    </row>
    <row r="593" spans="7:10" x14ac:dyDescent="0.2">
      <c r="G593" s="1"/>
      <c r="J593" s="1"/>
    </row>
    <row r="594" spans="7:10" x14ac:dyDescent="0.2">
      <c r="G594" s="1"/>
      <c r="J594" s="1"/>
    </row>
    <row r="595" spans="7:10" x14ac:dyDescent="0.2">
      <c r="G595" s="1"/>
      <c r="J595" s="1"/>
    </row>
    <row r="596" spans="7:10" x14ac:dyDescent="0.2">
      <c r="G596" s="1"/>
      <c r="J596" s="1"/>
    </row>
    <row r="597" spans="7:10" x14ac:dyDescent="0.2">
      <c r="G597" s="1"/>
      <c r="J597" s="1"/>
    </row>
    <row r="598" spans="7:10" x14ac:dyDescent="0.2">
      <c r="G598" s="1"/>
      <c r="J598" s="1"/>
    </row>
    <row r="599" spans="7:10" x14ac:dyDescent="0.2">
      <c r="G599" s="1"/>
      <c r="J599" s="1"/>
    </row>
    <row r="600" spans="7:10" x14ac:dyDescent="0.2">
      <c r="G600" s="1"/>
      <c r="J600" s="1"/>
    </row>
    <row r="601" spans="7:10" x14ac:dyDescent="0.2">
      <c r="G601" s="1"/>
      <c r="J601" s="1"/>
    </row>
    <row r="602" spans="7:10" x14ac:dyDescent="0.2">
      <c r="G602" s="1"/>
      <c r="J602" s="1"/>
    </row>
    <row r="603" spans="7:10" x14ac:dyDescent="0.2">
      <c r="G603" s="1"/>
      <c r="J603" s="1"/>
    </row>
    <row r="604" spans="7:10" x14ac:dyDescent="0.2">
      <c r="G604" s="1"/>
      <c r="J604" s="1"/>
    </row>
    <row r="605" spans="7:10" x14ac:dyDescent="0.2">
      <c r="G605" s="1"/>
      <c r="J605" s="1"/>
    </row>
    <row r="606" spans="7:10" x14ac:dyDescent="0.2">
      <c r="G606" s="1"/>
      <c r="J606" s="1"/>
    </row>
    <row r="607" spans="7:10" x14ac:dyDescent="0.2">
      <c r="G607" s="1"/>
      <c r="J607" s="1"/>
    </row>
    <row r="608" spans="7:10" x14ac:dyDescent="0.2">
      <c r="G608" s="1"/>
      <c r="J608" s="1"/>
    </row>
    <row r="609" spans="7:10" x14ac:dyDescent="0.2">
      <c r="G609" s="1"/>
      <c r="J609" s="1"/>
    </row>
    <row r="610" spans="7:10" x14ac:dyDescent="0.2">
      <c r="G610" s="1"/>
      <c r="J610" s="1"/>
    </row>
    <row r="611" spans="7:10" x14ac:dyDescent="0.2">
      <c r="G611" s="1"/>
      <c r="J611" s="1"/>
    </row>
    <row r="612" spans="7:10" x14ac:dyDescent="0.2">
      <c r="G612" s="1"/>
      <c r="J612" s="1"/>
    </row>
    <row r="613" spans="7:10" x14ac:dyDescent="0.2">
      <c r="G613" s="1"/>
      <c r="J613" s="1"/>
    </row>
    <row r="614" spans="7:10" x14ac:dyDescent="0.2">
      <c r="G614" s="1"/>
      <c r="J614" s="1"/>
    </row>
    <row r="615" spans="7:10" x14ac:dyDescent="0.2">
      <c r="G615" s="1"/>
      <c r="J615" s="1"/>
    </row>
    <row r="616" spans="7:10" x14ac:dyDescent="0.2">
      <c r="G616" s="1"/>
      <c r="J616" s="1"/>
    </row>
    <row r="617" spans="7:10" x14ac:dyDescent="0.2">
      <c r="G617" s="1"/>
      <c r="J617" s="1"/>
    </row>
    <row r="618" spans="7:10" x14ac:dyDescent="0.2">
      <c r="G618" s="1"/>
      <c r="J618" s="1"/>
    </row>
    <row r="619" spans="7:10" x14ac:dyDescent="0.2">
      <c r="G619" s="1"/>
      <c r="J619" s="1"/>
    </row>
    <row r="620" spans="7:10" x14ac:dyDescent="0.2">
      <c r="G620" s="1"/>
      <c r="J620" s="1"/>
    </row>
    <row r="621" spans="7:10" x14ac:dyDescent="0.2">
      <c r="G621" s="1"/>
      <c r="J621" s="1"/>
    </row>
    <row r="622" spans="7:10" x14ac:dyDescent="0.2">
      <c r="G622" s="1"/>
      <c r="J622" s="1"/>
    </row>
    <row r="623" spans="7:10" x14ac:dyDescent="0.2">
      <c r="G623" s="1"/>
      <c r="J623" s="1"/>
    </row>
    <row r="624" spans="7:10" x14ac:dyDescent="0.2">
      <c r="G624" s="1"/>
      <c r="J624" s="1"/>
    </row>
    <row r="625" spans="7:10" x14ac:dyDescent="0.2">
      <c r="G625" s="1"/>
      <c r="J625" s="1"/>
    </row>
    <row r="626" spans="7:10" x14ac:dyDescent="0.2">
      <c r="G626" s="1"/>
      <c r="J626" s="1"/>
    </row>
    <row r="627" spans="7:10" x14ac:dyDescent="0.2">
      <c r="G627" s="1"/>
      <c r="J627" s="1"/>
    </row>
    <row r="628" spans="7:10" x14ac:dyDescent="0.2">
      <c r="G628" s="1"/>
      <c r="J628" s="1"/>
    </row>
    <row r="629" spans="7:10" x14ac:dyDescent="0.2">
      <c r="G629" s="1"/>
      <c r="J629" s="1"/>
    </row>
    <row r="630" spans="7:10" x14ac:dyDescent="0.2">
      <c r="G630" s="1"/>
      <c r="J630" s="1"/>
    </row>
    <row r="631" spans="7:10" x14ac:dyDescent="0.2">
      <c r="G631" s="1"/>
      <c r="J631" s="1"/>
    </row>
    <row r="632" spans="7:10" x14ac:dyDescent="0.2">
      <c r="G632" s="1"/>
      <c r="J632" s="1"/>
    </row>
    <row r="633" spans="7:10" x14ac:dyDescent="0.2">
      <c r="G633" s="1"/>
      <c r="J633" s="1"/>
    </row>
    <row r="634" spans="7:10" x14ac:dyDescent="0.2">
      <c r="G634" s="1"/>
      <c r="J634" s="1"/>
    </row>
    <row r="635" spans="7:10" x14ac:dyDescent="0.2">
      <c r="G635" s="1"/>
      <c r="J635" s="1"/>
    </row>
    <row r="636" spans="7:10" x14ac:dyDescent="0.2">
      <c r="G636" s="1"/>
      <c r="J636" s="1"/>
    </row>
    <row r="637" spans="7:10" x14ac:dyDescent="0.2">
      <c r="G637" s="1"/>
      <c r="J637" s="1"/>
    </row>
    <row r="638" spans="7:10" x14ac:dyDescent="0.2">
      <c r="G638" s="1"/>
      <c r="J638" s="1"/>
    </row>
    <row r="639" spans="7:10" x14ac:dyDescent="0.2">
      <c r="G639" s="1"/>
      <c r="J639" s="1"/>
    </row>
    <row r="640" spans="7:10" x14ac:dyDescent="0.2">
      <c r="G640" s="1"/>
      <c r="J640" s="1"/>
    </row>
    <row r="641" spans="7:10" x14ac:dyDescent="0.2">
      <c r="G641" s="1"/>
      <c r="J641" s="1"/>
    </row>
    <row r="642" spans="7:10" x14ac:dyDescent="0.2">
      <c r="G642" s="1"/>
      <c r="J642" s="1"/>
    </row>
    <row r="643" spans="7:10" x14ac:dyDescent="0.2">
      <c r="G643" s="1"/>
      <c r="J643" s="1"/>
    </row>
    <row r="644" spans="7:10" x14ac:dyDescent="0.2">
      <c r="G644" s="1"/>
      <c r="J644" s="1"/>
    </row>
    <row r="645" spans="7:10" x14ac:dyDescent="0.2">
      <c r="G645" s="1"/>
      <c r="J645" s="1"/>
    </row>
    <row r="646" spans="7:10" x14ac:dyDescent="0.2">
      <c r="G646" s="1"/>
      <c r="J646" s="1"/>
    </row>
    <row r="647" spans="7:10" x14ac:dyDescent="0.2">
      <c r="G647" s="1"/>
      <c r="J647" s="1"/>
    </row>
    <row r="648" spans="7:10" x14ac:dyDescent="0.2">
      <c r="G648" s="1"/>
      <c r="J648" s="1"/>
    </row>
    <row r="649" spans="7:10" x14ac:dyDescent="0.2">
      <c r="G649" s="1"/>
      <c r="J649" s="1"/>
    </row>
    <row r="650" spans="7:10" x14ac:dyDescent="0.2">
      <c r="G650" s="1"/>
      <c r="J650" s="1"/>
    </row>
    <row r="651" spans="7:10" x14ac:dyDescent="0.2">
      <c r="G651" s="1"/>
      <c r="J651" s="1"/>
    </row>
    <row r="652" spans="7:10" x14ac:dyDescent="0.2">
      <c r="G652" s="1"/>
      <c r="J652" s="1"/>
    </row>
    <row r="653" spans="7:10" x14ac:dyDescent="0.2">
      <c r="G653" s="1"/>
      <c r="J653" s="1"/>
    </row>
    <row r="654" spans="7:10" x14ac:dyDescent="0.2">
      <c r="G654" s="1"/>
      <c r="J654" s="1"/>
    </row>
    <row r="655" spans="7:10" x14ac:dyDescent="0.2">
      <c r="G655" s="1"/>
      <c r="J655" s="1"/>
    </row>
    <row r="656" spans="7:10" x14ac:dyDescent="0.2">
      <c r="G656" s="1"/>
      <c r="J656" s="1"/>
    </row>
    <row r="657" spans="7:10" x14ac:dyDescent="0.2">
      <c r="G657" s="1"/>
      <c r="J657" s="1"/>
    </row>
    <row r="658" spans="7:10" x14ac:dyDescent="0.2">
      <c r="G658" s="1"/>
      <c r="J658" s="1"/>
    </row>
    <row r="659" spans="7:10" x14ac:dyDescent="0.2">
      <c r="G659" s="1"/>
      <c r="J659" s="1"/>
    </row>
    <row r="660" spans="7:10" x14ac:dyDescent="0.2">
      <c r="G660" s="1"/>
      <c r="J660" s="1"/>
    </row>
    <row r="661" spans="7:10" x14ac:dyDescent="0.2">
      <c r="G661" s="1"/>
      <c r="J661" s="1"/>
    </row>
    <row r="662" spans="7:10" x14ac:dyDescent="0.2">
      <c r="G662" s="1"/>
      <c r="J662" s="1"/>
    </row>
    <row r="663" spans="7:10" x14ac:dyDescent="0.2">
      <c r="G663" s="1"/>
      <c r="J663" s="1"/>
    </row>
    <row r="664" spans="7:10" x14ac:dyDescent="0.2">
      <c r="G664" s="1"/>
      <c r="J664" s="1"/>
    </row>
    <row r="665" spans="7:10" x14ac:dyDescent="0.2">
      <c r="G665" s="1"/>
      <c r="J665" s="1"/>
    </row>
    <row r="666" spans="7:10" x14ac:dyDescent="0.2">
      <c r="G666" s="1"/>
      <c r="J666" s="1"/>
    </row>
    <row r="667" spans="7:10" x14ac:dyDescent="0.2">
      <c r="G667" s="1"/>
      <c r="J667" s="1"/>
    </row>
    <row r="668" spans="7:10" x14ac:dyDescent="0.2">
      <c r="G668" s="1"/>
      <c r="J668" s="1"/>
    </row>
    <row r="669" spans="7:10" x14ac:dyDescent="0.2">
      <c r="G669" s="1"/>
      <c r="J669" s="1"/>
    </row>
    <row r="670" spans="7:10" x14ac:dyDescent="0.2">
      <c r="G670" s="1"/>
      <c r="J670" s="1"/>
    </row>
    <row r="671" spans="7:10" x14ac:dyDescent="0.2">
      <c r="G671" s="1"/>
      <c r="J671" s="1"/>
    </row>
    <row r="672" spans="7:10" x14ac:dyDescent="0.2">
      <c r="G672" s="1"/>
      <c r="J672" s="1"/>
    </row>
    <row r="673" spans="7:10" x14ac:dyDescent="0.2">
      <c r="G673" s="1"/>
      <c r="J673" s="1"/>
    </row>
    <row r="674" spans="7:10" x14ac:dyDescent="0.2">
      <c r="G674" s="1"/>
      <c r="J674" s="1"/>
    </row>
    <row r="675" spans="7:10" x14ac:dyDescent="0.2">
      <c r="G675" s="1"/>
      <c r="J675" s="1"/>
    </row>
    <row r="676" spans="7:10" x14ac:dyDescent="0.2">
      <c r="G676" s="1"/>
      <c r="J676" s="1"/>
    </row>
    <row r="677" spans="7:10" x14ac:dyDescent="0.2">
      <c r="G677" s="1"/>
      <c r="J677" s="1"/>
    </row>
    <row r="678" spans="7:10" x14ac:dyDescent="0.2">
      <c r="G678" s="1"/>
      <c r="J678" s="1"/>
    </row>
    <row r="679" spans="7:10" x14ac:dyDescent="0.2">
      <c r="G679" s="1"/>
      <c r="J679" s="1"/>
    </row>
    <row r="680" spans="7:10" x14ac:dyDescent="0.2">
      <c r="G680" s="1"/>
      <c r="J680" s="1"/>
    </row>
    <row r="681" spans="7:10" x14ac:dyDescent="0.2">
      <c r="G681" s="1"/>
      <c r="J681" s="1"/>
    </row>
    <row r="682" spans="7:10" x14ac:dyDescent="0.2">
      <c r="G682" s="1"/>
      <c r="J682" s="1"/>
    </row>
    <row r="683" spans="7:10" x14ac:dyDescent="0.2">
      <c r="G683" s="1"/>
      <c r="J683" s="1"/>
    </row>
    <row r="684" spans="7:10" x14ac:dyDescent="0.2">
      <c r="G684" s="1"/>
      <c r="J684" s="1"/>
    </row>
    <row r="685" spans="7:10" x14ac:dyDescent="0.2">
      <c r="G685" s="1"/>
      <c r="J685" s="1"/>
    </row>
    <row r="686" spans="7:10" x14ac:dyDescent="0.2">
      <c r="G686" s="1"/>
      <c r="J686" s="1"/>
    </row>
    <row r="687" spans="7:10" x14ac:dyDescent="0.2">
      <c r="G687" s="1"/>
      <c r="J687" s="1"/>
    </row>
    <row r="688" spans="7:10" x14ac:dyDescent="0.2">
      <c r="G688" s="1"/>
      <c r="J688" s="1"/>
    </row>
    <row r="689" spans="7:10" x14ac:dyDescent="0.2">
      <c r="G689" s="1"/>
      <c r="J689" s="1"/>
    </row>
    <row r="690" spans="7:10" x14ac:dyDescent="0.2">
      <c r="G690" s="1"/>
      <c r="J690" s="1"/>
    </row>
    <row r="691" spans="7:10" x14ac:dyDescent="0.2">
      <c r="G691" s="1"/>
      <c r="J691" s="1"/>
    </row>
    <row r="692" spans="7:10" x14ac:dyDescent="0.2">
      <c r="G692" s="1"/>
      <c r="J692" s="1"/>
    </row>
    <row r="693" spans="7:10" x14ac:dyDescent="0.2">
      <c r="G693" s="1"/>
      <c r="J693" s="1"/>
    </row>
    <row r="694" spans="7:10" x14ac:dyDescent="0.2">
      <c r="G694" s="1"/>
      <c r="J694" s="1"/>
    </row>
    <row r="695" spans="7:10" x14ac:dyDescent="0.2">
      <c r="G695" s="1"/>
      <c r="J695" s="1"/>
    </row>
    <row r="696" spans="7:10" x14ac:dyDescent="0.2">
      <c r="G696" s="1"/>
      <c r="J696" s="1"/>
    </row>
    <row r="697" spans="7:10" x14ac:dyDescent="0.2">
      <c r="G697" s="1"/>
      <c r="J697" s="1"/>
    </row>
    <row r="698" spans="7:10" x14ac:dyDescent="0.2">
      <c r="G698" s="1"/>
      <c r="J698" s="1"/>
    </row>
    <row r="699" spans="7:10" x14ac:dyDescent="0.2">
      <c r="G699" s="1"/>
      <c r="J699" s="1"/>
    </row>
    <row r="700" spans="7:10" x14ac:dyDescent="0.2">
      <c r="G700" s="1"/>
      <c r="J700" s="1"/>
    </row>
    <row r="701" spans="7:10" x14ac:dyDescent="0.2">
      <c r="G701" s="1"/>
      <c r="J701" s="1"/>
    </row>
    <row r="702" spans="7:10" x14ac:dyDescent="0.2">
      <c r="G702" s="1"/>
      <c r="J702" s="1"/>
    </row>
    <row r="703" spans="7:10" x14ac:dyDescent="0.2">
      <c r="G703" s="1"/>
      <c r="J703" s="1"/>
    </row>
    <row r="704" spans="7:10" x14ac:dyDescent="0.2">
      <c r="G704" s="1"/>
      <c r="J704" s="1"/>
    </row>
    <row r="705" spans="7:10" x14ac:dyDescent="0.2">
      <c r="G705" s="1"/>
      <c r="J705" s="1"/>
    </row>
    <row r="706" spans="7:10" x14ac:dyDescent="0.2">
      <c r="G706" s="1"/>
      <c r="J706" s="1"/>
    </row>
    <row r="707" spans="7:10" x14ac:dyDescent="0.2">
      <c r="G707" s="1"/>
      <c r="J707" s="1"/>
    </row>
    <row r="708" spans="7:10" x14ac:dyDescent="0.2">
      <c r="G708" s="1"/>
      <c r="J708" s="1"/>
    </row>
    <row r="709" spans="7:10" x14ac:dyDescent="0.2">
      <c r="G709" s="1"/>
      <c r="J709" s="1"/>
    </row>
    <row r="710" spans="7:10" x14ac:dyDescent="0.2">
      <c r="G710" s="1"/>
      <c r="J710" s="1"/>
    </row>
    <row r="711" spans="7:10" x14ac:dyDescent="0.2">
      <c r="G711" s="1"/>
      <c r="J711" s="1"/>
    </row>
    <row r="712" spans="7:10" x14ac:dyDescent="0.2">
      <c r="G712" s="1"/>
      <c r="J712" s="1"/>
    </row>
    <row r="713" spans="7:10" x14ac:dyDescent="0.2">
      <c r="G713" s="1"/>
      <c r="J713" s="1"/>
    </row>
    <row r="714" spans="7:10" x14ac:dyDescent="0.2">
      <c r="G714" s="1"/>
      <c r="J714" s="1"/>
    </row>
    <row r="715" spans="7:10" x14ac:dyDescent="0.2">
      <c r="G715" s="1"/>
      <c r="J715" s="1"/>
    </row>
    <row r="716" spans="7:10" x14ac:dyDescent="0.2">
      <c r="G716" s="1"/>
      <c r="J716" s="1"/>
    </row>
    <row r="717" spans="7:10" x14ac:dyDescent="0.2">
      <c r="G717" s="1"/>
      <c r="J717" s="1"/>
    </row>
    <row r="718" spans="7:10" x14ac:dyDescent="0.2">
      <c r="G718" s="1"/>
      <c r="J718" s="1"/>
    </row>
    <row r="719" spans="7:10" x14ac:dyDescent="0.2">
      <c r="G719" s="1"/>
      <c r="J719" s="1"/>
    </row>
    <row r="720" spans="7:10" x14ac:dyDescent="0.2">
      <c r="G720" s="1"/>
      <c r="J720" s="1"/>
    </row>
    <row r="721" spans="7:10" x14ac:dyDescent="0.2">
      <c r="G721" s="1"/>
      <c r="J721" s="1"/>
    </row>
    <row r="722" spans="7:10" x14ac:dyDescent="0.2">
      <c r="G722" s="1"/>
      <c r="J722" s="1"/>
    </row>
    <row r="723" spans="7:10" x14ac:dyDescent="0.2">
      <c r="G723" s="1"/>
      <c r="J723" s="1"/>
    </row>
    <row r="724" spans="7:10" x14ac:dyDescent="0.2">
      <c r="G724" s="1"/>
      <c r="J724" s="1"/>
    </row>
    <row r="725" spans="7:10" x14ac:dyDescent="0.2">
      <c r="G725" s="1"/>
      <c r="J725" s="1"/>
    </row>
    <row r="726" spans="7:10" x14ac:dyDescent="0.2">
      <c r="G726" s="1"/>
      <c r="J726" s="1"/>
    </row>
    <row r="727" spans="7:10" x14ac:dyDescent="0.2">
      <c r="G727" s="1"/>
      <c r="J727" s="1"/>
    </row>
    <row r="728" spans="7:10" x14ac:dyDescent="0.2">
      <c r="G728" s="1"/>
      <c r="J728" s="1"/>
    </row>
    <row r="729" spans="7:10" x14ac:dyDescent="0.2">
      <c r="G729" s="1"/>
      <c r="J729" s="1"/>
    </row>
    <row r="730" spans="7:10" x14ac:dyDescent="0.2">
      <c r="G730" s="1"/>
      <c r="J730" s="1"/>
    </row>
    <row r="731" spans="7:10" x14ac:dyDescent="0.2">
      <c r="G731" s="1"/>
      <c r="J731" s="1"/>
    </row>
    <row r="732" spans="7:10" x14ac:dyDescent="0.2">
      <c r="G732" s="1"/>
      <c r="J732" s="1"/>
    </row>
    <row r="733" spans="7:10" x14ac:dyDescent="0.2">
      <c r="G733" s="1"/>
      <c r="J733" s="1"/>
    </row>
    <row r="734" spans="7:10" x14ac:dyDescent="0.2">
      <c r="G734" s="1"/>
      <c r="J734" s="1"/>
    </row>
    <row r="735" spans="7:10" x14ac:dyDescent="0.2">
      <c r="G735" s="1"/>
      <c r="J735" s="1"/>
    </row>
    <row r="736" spans="7:10" x14ac:dyDescent="0.2">
      <c r="G736" s="1"/>
      <c r="J736" s="1"/>
    </row>
    <row r="737" spans="7:10" x14ac:dyDescent="0.2">
      <c r="G737" s="1"/>
      <c r="J737" s="1"/>
    </row>
    <row r="738" spans="7:10" x14ac:dyDescent="0.2">
      <c r="G738" s="1"/>
      <c r="J738" s="1"/>
    </row>
    <row r="739" spans="7:10" x14ac:dyDescent="0.2">
      <c r="G739" s="1"/>
      <c r="J739" s="1"/>
    </row>
    <row r="740" spans="7:10" x14ac:dyDescent="0.2">
      <c r="G740" s="1"/>
      <c r="J740" s="1"/>
    </row>
    <row r="741" spans="7:10" x14ac:dyDescent="0.2">
      <c r="G741" s="1"/>
      <c r="J741" s="1"/>
    </row>
    <row r="742" spans="7:10" x14ac:dyDescent="0.2">
      <c r="G742" s="1"/>
      <c r="J742" s="1"/>
    </row>
    <row r="743" spans="7:10" x14ac:dyDescent="0.2">
      <c r="G743" s="1"/>
      <c r="J743" s="1"/>
    </row>
    <row r="744" spans="7:10" x14ac:dyDescent="0.2">
      <c r="G744" s="1"/>
      <c r="J744" s="1"/>
    </row>
    <row r="745" spans="7:10" x14ac:dyDescent="0.2">
      <c r="G745" s="1"/>
      <c r="J745" s="1"/>
    </row>
    <row r="746" spans="7:10" x14ac:dyDescent="0.2">
      <c r="G746" s="1"/>
      <c r="J746" s="1"/>
    </row>
    <row r="747" spans="7:10" x14ac:dyDescent="0.2">
      <c r="G747" s="1"/>
      <c r="J747" s="1"/>
    </row>
    <row r="748" spans="7:10" x14ac:dyDescent="0.2">
      <c r="G748" s="1"/>
      <c r="J748" s="1"/>
    </row>
    <row r="749" spans="7:10" x14ac:dyDescent="0.2">
      <c r="G749" s="1"/>
      <c r="J749" s="1"/>
    </row>
    <row r="750" spans="7:10" x14ac:dyDescent="0.2">
      <c r="G750" s="1"/>
      <c r="J750" s="1"/>
    </row>
    <row r="751" spans="7:10" x14ac:dyDescent="0.2">
      <c r="G751" s="1"/>
      <c r="J751" s="1"/>
    </row>
    <row r="752" spans="7:10" x14ac:dyDescent="0.2">
      <c r="G752" s="1"/>
      <c r="J752" s="1"/>
    </row>
    <row r="753" spans="7:10" x14ac:dyDescent="0.2">
      <c r="G753" s="1"/>
      <c r="J753" s="1"/>
    </row>
    <row r="754" spans="7:10" x14ac:dyDescent="0.2">
      <c r="G754" s="1"/>
      <c r="J754" s="1"/>
    </row>
    <row r="755" spans="7:10" x14ac:dyDescent="0.2">
      <c r="G755" s="1"/>
      <c r="J755" s="1"/>
    </row>
    <row r="756" spans="7:10" x14ac:dyDescent="0.2">
      <c r="G756" s="1"/>
      <c r="J756" s="1"/>
    </row>
    <row r="757" spans="7:10" x14ac:dyDescent="0.2">
      <c r="G757" s="1"/>
      <c r="J757" s="1"/>
    </row>
    <row r="758" spans="7:10" x14ac:dyDescent="0.2">
      <c r="G758" s="1"/>
      <c r="J758" s="1"/>
    </row>
    <row r="759" spans="7:10" x14ac:dyDescent="0.2">
      <c r="G759" s="1"/>
      <c r="J759" s="1"/>
    </row>
    <row r="760" spans="7:10" x14ac:dyDescent="0.2">
      <c r="G760" s="1"/>
      <c r="J760" s="1"/>
    </row>
    <row r="761" spans="7:10" x14ac:dyDescent="0.2">
      <c r="G761" s="1"/>
      <c r="J761" s="1"/>
    </row>
    <row r="762" spans="7:10" x14ac:dyDescent="0.2">
      <c r="G762" s="1"/>
      <c r="J762" s="1"/>
    </row>
    <row r="763" spans="7:10" x14ac:dyDescent="0.2">
      <c r="G763" s="1"/>
      <c r="J763" s="1"/>
    </row>
    <row r="764" spans="7:10" x14ac:dyDescent="0.2">
      <c r="G764" s="1"/>
      <c r="J764" s="1"/>
    </row>
    <row r="765" spans="7:10" x14ac:dyDescent="0.2">
      <c r="G765" s="1"/>
      <c r="J765" s="1"/>
    </row>
    <row r="766" spans="7:10" x14ac:dyDescent="0.2">
      <c r="G766" s="1"/>
      <c r="J766" s="1"/>
    </row>
    <row r="767" spans="7:10" x14ac:dyDescent="0.2">
      <c r="G767" s="1"/>
      <c r="J767" s="1"/>
    </row>
    <row r="768" spans="7:10" x14ac:dyDescent="0.2">
      <c r="G768" s="1"/>
      <c r="J768" s="1"/>
    </row>
    <row r="769" spans="7:10" x14ac:dyDescent="0.2">
      <c r="G769" s="1"/>
      <c r="J769" s="1"/>
    </row>
    <row r="770" spans="7:10" x14ac:dyDescent="0.2">
      <c r="G770" s="1"/>
      <c r="J770" s="1"/>
    </row>
    <row r="771" spans="7:10" x14ac:dyDescent="0.2">
      <c r="G771" s="1"/>
      <c r="J771" s="1"/>
    </row>
    <row r="772" spans="7:10" x14ac:dyDescent="0.2">
      <c r="G772" s="1"/>
      <c r="J772" s="1"/>
    </row>
    <row r="773" spans="7:10" x14ac:dyDescent="0.2">
      <c r="G773" s="1"/>
      <c r="J773" s="1"/>
    </row>
    <row r="774" spans="7:10" x14ac:dyDescent="0.2">
      <c r="G774" s="1"/>
      <c r="J774" s="1"/>
    </row>
    <row r="775" spans="7:10" x14ac:dyDescent="0.2">
      <c r="G775" s="1"/>
      <c r="J775" s="1"/>
    </row>
    <row r="776" spans="7:10" x14ac:dyDescent="0.2">
      <c r="G776" s="1"/>
      <c r="J776" s="1"/>
    </row>
    <row r="777" spans="7:10" x14ac:dyDescent="0.2">
      <c r="G777" s="1"/>
      <c r="J777" s="1"/>
    </row>
    <row r="778" spans="7:10" x14ac:dyDescent="0.2">
      <c r="G778" s="1"/>
      <c r="J778" s="1"/>
    </row>
    <row r="779" spans="7:10" x14ac:dyDescent="0.2">
      <c r="G779" s="1"/>
      <c r="J779" s="1"/>
    </row>
    <row r="780" spans="7:10" x14ac:dyDescent="0.2">
      <c r="G780" s="1"/>
      <c r="J780" s="1"/>
    </row>
    <row r="781" spans="7:10" x14ac:dyDescent="0.2">
      <c r="G781" s="1"/>
      <c r="J781" s="1"/>
    </row>
    <row r="782" spans="7:10" x14ac:dyDescent="0.2">
      <c r="G782" s="1"/>
      <c r="J782" s="1"/>
    </row>
    <row r="783" spans="7:10" x14ac:dyDescent="0.2">
      <c r="G783" s="1"/>
      <c r="J783" s="1"/>
    </row>
    <row r="784" spans="7:10" x14ac:dyDescent="0.2">
      <c r="G784" s="1"/>
      <c r="J784" s="1"/>
    </row>
    <row r="785" spans="7:10" x14ac:dyDescent="0.2">
      <c r="G785" s="1"/>
      <c r="J785" s="1"/>
    </row>
    <row r="786" spans="7:10" x14ac:dyDescent="0.2">
      <c r="G786" s="1"/>
      <c r="J786" s="1"/>
    </row>
    <row r="787" spans="7:10" x14ac:dyDescent="0.2">
      <c r="G787" s="1"/>
      <c r="J787" s="1"/>
    </row>
    <row r="788" spans="7:10" x14ac:dyDescent="0.2">
      <c r="G788" s="1"/>
      <c r="J788" s="1"/>
    </row>
    <row r="789" spans="7:10" x14ac:dyDescent="0.2">
      <c r="G789" s="1"/>
      <c r="J789" s="1"/>
    </row>
    <row r="790" spans="7:10" x14ac:dyDescent="0.2">
      <c r="G790" s="1"/>
      <c r="J790" s="1"/>
    </row>
    <row r="791" spans="7:10" x14ac:dyDescent="0.2">
      <c r="G791" s="1"/>
      <c r="J791" s="1"/>
    </row>
    <row r="792" spans="7:10" x14ac:dyDescent="0.2">
      <c r="G792" s="1"/>
      <c r="J792" s="1"/>
    </row>
    <row r="793" spans="7:10" x14ac:dyDescent="0.2">
      <c r="G793" s="1"/>
      <c r="J793" s="1"/>
    </row>
    <row r="794" spans="7:10" x14ac:dyDescent="0.2">
      <c r="G794" s="1"/>
      <c r="J794" s="1"/>
    </row>
    <row r="795" spans="7:10" x14ac:dyDescent="0.2">
      <c r="G795" s="1"/>
      <c r="J795" s="1"/>
    </row>
    <row r="796" spans="7:10" x14ac:dyDescent="0.2">
      <c r="G796" s="1"/>
      <c r="J796" s="1"/>
    </row>
    <row r="797" spans="7:10" x14ac:dyDescent="0.2">
      <c r="G797" s="1"/>
      <c r="J797" s="1"/>
    </row>
    <row r="798" spans="7:10" x14ac:dyDescent="0.2">
      <c r="G798" s="1"/>
      <c r="J798" s="1"/>
    </row>
    <row r="799" spans="7:10" x14ac:dyDescent="0.2">
      <c r="G799" s="1"/>
      <c r="J799" s="1"/>
    </row>
    <row r="800" spans="7:10" x14ac:dyDescent="0.2">
      <c r="G800" s="1"/>
      <c r="J800" s="1"/>
    </row>
    <row r="801" spans="7:10" x14ac:dyDescent="0.2">
      <c r="G801" s="1"/>
      <c r="J801" s="1"/>
    </row>
    <row r="802" spans="7:10" x14ac:dyDescent="0.2">
      <c r="G802" s="1"/>
      <c r="J802" s="1"/>
    </row>
    <row r="803" spans="7:10" x14ac:dyDescent="0.2">
      <c r="G803" s="1"/>
      <c r="J803" s="1"/>
    </row>
    <row r="804" spans="7:10" x14ac:dyDescent="0.2">
      <c r="G804" s="1"/>
      <c r="J804" s="1"/>
    </row>
    <row r="805" spans="7:10" x14ac:dyDescent="0.2">
      <c r="G805" s="1"/>
      <c r="J805" s="1"/>
    </row>
    <row r="806" spans="7:10" x14ac:dyDescent="0.2">
      <c r="G806" s="1"/>
      <c r="J806" s="1"/>
    </row>
    <row r="807" spans="7:10" x14ac:dyDescent="0.2">
      <c r="G807" s="1"/>
      <c r="J807" s="1"/>
    </row>
    <row r="808" spans="7:10" x14ac:dyDescent="0.2">
      <c r="G808" s="1"/>
      <c r="J808" s="1"/>
    </row>
    <row r="809" spans="7:10" x14ac:dyDescent="0.2">
      <c r="G809" s="1"/>
      <c r="J809" s="1"/>
    </row>
    <row r="810" spans="7:10" x14ac:dyDescent="0.2">
      <c r="G810" s="1"/>
      <c r="J810" s="1"/>
    </row>
    <row r="811" spans="7:10" x14ac:dyDescent="0.2">
      <c r="G811" s="1"/>
      <c r="J811" s="1"/>
    </row>
    <row r="812" spans="7:10" x14ac:dyDescent="0.2">
      <c r="G812" s="1"/>
      <c r="J812" s="1"/>
    </row>
    <row r="813" spans="7:10" x14ac:dyDescent="0.2">
      <c r="G813" s="1"/>
      <c r="J813" s="1"/>
    </row>
    <row r="814" spans="7:10" x14ac:dyDescent="0.2">
      <c r="G814" s="1"/>
      <c r="J814" s="1"/>
    </row>
    <row r="815" spans="7:10" x14ac:dyDescent="0.2">
      <c r="G815" s="1"/>
      <c r="J815" s="1"/>
    </row>
    <row r="816" spans="7:10" x14ac:dyDescent="0.2">
      <c r="G816" s="1"/>
      <c r="J816" s="1"/>
    </row>
    <row r="817" spans="7:10" x14ac:dyDescent="0.2">
      <c r="G817" s="1"/>
      <c r="J817" s="1"/>
    </row>
    <row r="818" spans="7:10" x14ac:dyDescent="0.2">
      <c r="G818" s="1"/>
      <c r="J818" s="1"/>
    </row>
    <row r="819" spans="7:10" x14ac:dyDescent="0.2">
      <c r="G819" s="1"/>
      <c r="J819" s="1"/>
    </row>
    <row r="820" spans="7:10" x14ac:dyDescent="0.2">
      <c r="G820" s="1"/>
      <c r="J820" s="1"/>
    </row>
    <row r="821" spans="7:10" x14ac:dyDescent="0.2">
      <c r="G821" s="1"/>
      <c r="J821" s="1"/>
    </row>
    <row r="822" spans="7:10" x14ac:dyDescent="0.2">
      <c r="G822" s="1"/>
      <c r="J822" s="1"/>
    </row>
    <row r="823" spans="7:10" x14ac:dyDescent="0.2">
      <c r="G823" s="1"/>
      <c r="J823" s="1"/>
    </row>
    <row r="824" spans="7:10" x14ac:dyDescent="0.2">
      <c r="G824" s="1"/>
      <c r="J824" s="1"/>
    </row>
    <row r="825" spans="7:10" x14ac:dyDescent="0.2">
      <c r="G825" s="1"/>
      <c r="J825" s="1"/>
    </row>
    <row r="826" spans="7:10" x14ac:dyDescent="0.2">
      <c r="G826" s="1"/>
      <c r="J826" s="1"/>
    </row>
    <row r="827" spans="7:10" x14ac:dyDescent="0.2">
      <c r="G827" s="1"/>
      <c r="J827" s="1"/>
    </row>
    <row r="828" spans="7:10" x14ac:dyDescent="0.2">
      <c r="G828" s="1"/>
      <c r="J828" s="1"/>
    </row>
    <row r="829" spans="7:10" x14ac:dyDescent="0.2">
      <c r="G829" s="1"/>
      <c r="J829" s="1"/>
    </row>
    <row r="830" spans="7:10" x14ac:dyDescent="0.2">
      <c r="G830" s="1"/>
      <c r="J830" s="1"/>
    </row>
    <row r="831" spans="7:10" x14ac:dyDescent="0.2">
      <c r="G831" s="1"/>
      <c r="J831" s="1"/>
    </row>
    <row r="832" spans="7:10" x14ac:dyDescent="0.2">
      <c r="G832" s="1"/>
      <c r="J832" s="1"/>
    </row>
    <row r="833" spans="7:10" x14ac:dyDescent="0.2">
      <c r="G833" s="1"/>
      <c r="J833" s="1"/>
    </row>
    <row r="834" spans="7:10" x14ac:dyDescent="0.2">
      <c r="G834" s="1"/>
      <c r="J834" s="1"/>
    </row>
    <row r="835" spans="7:10" x14ac:dyDescent="0.2">
      <c r="G835" s="1"/>
      <c r="J835" s="1"/>
    </row>
    <row r="836" spans="7:10" x14ac:dyDescent="0.2">
      <c r="G836" s="1"/>
      <c r="J836" s="1"/>
    </row>
    <row r="837" spans="7:10" x14ac:dyDescent="0.2">
      <c r="G837" s="1"/>
      <c r="J837" s="1"/>
    </row>
    <row r="838" spans="7:10" x14ac:dyDescent="0.2">
      <c r="G838" s="1"/>
      <c r="J838" s="1"/>
    </row>
    <row r="839" spans="7:10" x14ac:dyDescent="0.2">
      <c r="G839" s="1"/>
      <c r="J839" s="1"/>
    </row>
    <row r="840" spans="7:10" x14ac:dyDescent="0.2">
      <c r="G840" s="1"/>
      <c r="J840" s="1"/>
    </row>
    <row r="841" spans="7:10" x14ac:dyDescent="0.2">
      <c r="G841" s="1"/>
      <c r="J841" s="1"/>
    </row>
    <row r="842" spans="7:10" x14ac:dyDescent="0.2">
      <c r="G842" s="1"/>
      <c r="J842" s="1"/>
    </row>
    <row r="843" spans="7:10" x14ac:dyDescent="0.2">
      <c r="G843" s="1"/>
      <c r="J843" s="1"/>
    </row>
    <row r="844" spans="7:10" x14ac:dyDescent="0.2">
      <c r="G844" s="1"/>
      <c r="J844" s="1"/>
    </row>
    <row r="845" spans="7:10" x14ac:dyDescent="0.2">
      <c r="G845" s="1"/>
      <c r="J845" s="1"/>
    </row>
    <row r="846" spans="7:10" x14ac:dyDescent="0.2">
      <c r="G846" s="1"/>
      <c r="J846" s="1"/>
    </row>
    <row r="847" spans="7:10" x14ac:dyDescent="0.2">
      <c r="G847" s="1"/>
      <c r="J847" s="1"/>
    </row>
    <row r="848" spans="7:10" x14ac:dyDescent="0.2">
      <c r="G848" s="1"/>
      <c r="J848" s="1"/>
    </row>
    <row r="849" spans="7:10" x14ac:dyDescent="0.2">
      <c r="G849" s="1"/>
      <c r="J849" s="1"/>
    </row>
    <row r="850" spans="7:10" x14ac:dyDescent="0.2">
      <c r="G850" s="1"/>
      <c r="J850" s="1"/>
    </row>
    <row r="851" spans="7:10" x14ac:dyDescent="0.2">
      <c r="G851" s="1"/>
      <c r="J851" s="1"/>
    </row>
    <row r="852" spans="7:10" x14ac:dyDescent="0.2">
      <c r="G852" s="1"/>
      <c r="J852" s="1"/>
    </row>
    <row r="853" spans="7:10" x14ac:dyDescent="0.2">
      <c r="G853" s="1"/>
      <c r="J853" s="1"/>
    </row>
    <row r="854" spans="7:10" x14ac:dyDescent="0.2">
      <c r="G854" s="1"/>
      <c r="J854" s="1"/>
    </row>
    <row r="855" spans="7:10" x14ac:dyDescent="0.2">
      <c r="G855" s="1"/>
      <c r="J855" s="1"/>
    </row>
    <row r="856" spans="7:10" x14ac:dyDescent="0.2">
      <c r="G856" s="1"/>
      <c r="J856" s="1"/>
    </row>
    <row r="857" spans="7:10" x14ac:dyDescent="0.2">
      <c r="G857" s="1"/>
      <c r="J857" s="1"/>
    </row>
    <row r="858" spans="7:10" x14ac:dyDescent="0.2">
      <c r="G858" s="1"/>
      <c r="J858" s="1"/>
    </row>
    <row r="859" spans="7:10" x14ac:dyDescent="0.2">
      <c r="G859" s="1"/>
      <c r="J859" s="1"/>
    </row>
    <row r="860" spans="7:10" x14ac:dyDescent="0.2">
      <c r="G860" s="1"/>
      <c r="J860" s="1"/>
    </row>
    <row r="861" spans="7:10" x14ac:dyDescent="0.2">
      <c r="G861" s="1"/>
      <c r="J861" s="1"/>
    </row>
    <row r="862" spans="7:10" x14ac:dyDescent="0.2">
      <c r="G862" s="1"/>
      <c r="J862" s="1"/>
    </row>
    <row r="863" spans="7:10" x14ac:dyDescent="0.2">
      <c r="G863" s="1"/>
      <c r="J863" s="1"/>
    </row>
    <row r="864" spans="7:10" x14ac:dyDescent="0.2">
      <c r="G864" s="1"/>
      <c r="J864" s="1"/>
    </row>
    <row r="865" spans="7:10" x14ac:dyDescent="0.2">
      <c r="G865" s="1"/>
      <c r="J865" s="1"/>
    </row>
    <row r="866" spans="7:10" x14ac:dyDescent="0.2">
      <c r="G866" s="1"/>
      <c r="J866" s="1"/>
    </row>
    <row r="867" spans="7:10" x14ac:dyDescent="0.2">
      <c r="G867" s="1"/>
      <c r="J867" s="1"/>
    </row>
    <row r="868" spans="7:10" x14ac:dyDescent="0.2">
      <c r="G868" s="1"/>
      <c r="J868" s="1"/>
    </row>
    <row r="869" spans="7:10" x14ac:dyDescent="0.2">
      <c r="G869" s="1"/>
      <c r="J869" s="1"/>
    </row>
    <row r="870" spans="7:10" x14ac:dyDescent="0.2">
      <c r="G870" s="1"/>
      <c r="J870" s="1"/>
    </row>
    <row r="871" spans="7:10" x14ac:dyDescent="0.2">
      <c r="G871" s="1"/>
      <c r="J871" s="1"/>
    </row>
    <row r="872" spans="7:10" x14ac:dyDescent="0.2">
      <c r="G872" s="1"/>
      <c r="J872" s="1"/>
    </row>
    <row r="873" spans="7:10" x14ac:dyDescent="0.2">
      <c r="G873" s="1"/>
      <c r="J873" s="1"/>
    </row>
    <row r="874" spans="7:10" x14ac:dyDescent="0.2">
      <c r="G874" s="1"/>
      <c r="J874" s="1"/>
    </row>
    <row r="875" spans="7:10" x14ac:dyDescent="0.2">
      <c r="G875" s="1"/>
      <c r="J875" s="1"/>
    </row>
    <row r="876" spans="7:10" x14ac:dyDescent="0.2">
      <c r="G876" s="1"/>
      <c r="J876" s="1"/>
    </row>
    <row r="877" spans="7:10" x14ac:dyDescent="0.2">
      <c r="G877" s="1"/>
      <c r="J877" s="1"/>
    </row>
    <row r="878" spans="7:10" x14ac:dyDescent="0.2">
      <c r="G878" s="1"/>
      <c r="J878" s="1"/>
    </row>
    <row r="879" spans="7:10" x14ac:dyDescent="0.2">
      <c r="G879" s="1"/>
      <c r="J879" s="1"/>
    </row>
    <row r="880" spans="7:10" x14ac:dyDescent="0.2">
      <c r="G880" s="1"/>
      <c r="J880" s="1"/>
    </row>
    <row r="881" spans="7:10" x14ac:dyDescent="0.2">
      <c r="G881" s="1"/>
      <c r="J881" s="1"/>
    </row>
    <row r="882" spans="7:10" x14ac:dyDescent="0.2">
      <c r="G882" s="1"/>
      <c r="J882" s="1"/>
    </row>
    <row r="883" spans="7:10" x14ac:dyDescent="0.2">
      <c r="G883" s="1"/>
      <c r="J883" s="1"/>
    </row>
    <row r="884" spans="7:10" x14ac:dyDescent="0.2">
      <c r="G884" s="1"/>
      <c r="J884" s="1"/>
    </row>
    <row r="885" spans="7:10" x14ac:dyDescent="0.2">
      <c r="G885" s="1"/>
      <c r="J885" s="1"/>
    </row>
    <row r="886" spans="7:10" x14ac:dyDescent="0.2">
      <c r="G886" s="1"/>
      <c r="J886" s="1"/>
    </row>
    <row r="887" spans="7:10" x14ac:dyDescent="0.2">
      <c r="G887" s="1"/>
      <c r="J887" s="1"/>
    </row>
    <row r="888" spans="7:10" x14ac:dyDescent="0.2">
      <c r="G888" s="1"/>
      <c r="J888" s="1"/>
    </row>
    <row r="889" spans="7:10" x14ac:dyDescent="0.2">
      <c r="G889" s="1"/>
      <c r="J889" s="1"/>
    </row>
    <row r="890" spans="7:10" x14ac:dyDescent="0.2">
      <c r="G890" s="1"/>
      <c r="J890" s="1"/>
    </row>
    <row r="891" spans="7:10" x14ac:dyDescent="0.2">
      <c r="G891" s="1"/>
      <c r="J891" s="1"/>
    </row>
    <row r="892" spans="7:10" x14ac:dyDescent="0.2">
      <c r="G892" s="1"/>
      <c r="J892" s="1"/>
    </row>
    <row r="893" spans="7:10" x14ac:dyDescent="0.2">
      <c r="G893" s="1"/>
      <c r="J893" s="1"/>
    </row>
    <row r="894" spans="7:10" x14ac:dyDescent="0.2">
      <c r="G894" s="1"/>
      <c r="J894" s="1"/>
    </row>
    <row r="895" spans="7:10" x14ac:dyDescent="0.2">
      <c r="G895" s="1"/>
      <c r="J895" s="1"/>
    </row>
    <row r="896" spans="7:10" x14ac:dyDescent="0.2">
      <c r="G896" s="1"/>
    </row>
    <row r="897" spans="7:7" x14ac:dyDescent="0.2">
      <c r="G897" s="1"/>
    </row>
    <row r="898" spans="7:7" x14ac:dyDescent="0.2">
      <c r="G898" s="1"/>
    </row>
    <row r="899" spans="7:7" x14ac:dyDescent="0.2">
      <c r="G899" s="1"/>
    </row>
    <row r="900" spans="7:7" x14ac:dyDescent="0.2">
      <c r="G900" s="1"/>
    </row>
    <row r="901" spans="7:7" x14ac:dyDescent="0.2">
      <c r="G901" s="1"/>
    </row>
    <row r="902" spans="7:7" x14ac:dyDescent="0.2">
      <c r="G902" s="1"/>
    </row>
    <row r="903" spans="7:7" x14ac:dyDescent="0.2">
      <c r="G903" s="1"/>
    </row>
    <row r="904" spans="7:7" x14ac:dyDescent="0.2">
      <c r="G904" s="1"/>
    </row>
    <row r="905" spans="7:7" x14ac:dyDescent="0.2">
      <c r="G905" s="1"/>
    </row>
  </sheetData>
  <mergeCells count="91">
    <mergeCell ref="M3:O3"/>
    <mergeCell ref="T3:T5"/>
    <mergeCell ref="L3:L5"/>
    <mergeCell ref="C4:D5"/>
    <mergeCell ref="H3:H5"/>
    <mergeCell ref="R3:R5"/>
    <mergeCell ref="P3:P5"/>
    <mergeCell ref="I3:K3"/>
    <mergeCell ref="K4:K5"/>
    <mergeCell ref="I4:I5"/>
    <mergeCell ref="C3:G3"/>
    <mergeCell ref="G4:G5"/>
    <mergeCell ref="J4:J5"/>
    <mergeCell ref="A1:A5"/>
    <mergeCell ref="E4:F5"/>
    <mergeCell ref="B3:B5"/>
    <mergeCell ref="B1:U1"/>
    <mergeCell ref="P2:Q2"/>
    <mergeCell ref="L2:O2"/>
    <mergeCell ref="H2:K2"/>
    <mergeCell ref="R2:S2"/>
    <mergeCell ref="T2:U2"/>
    <mergeCell ref="B2:G2"/>
    <mergeCell ref="U3:U5"/>
    <mergeCell ref="S3:S5"/>
    <mergeCell ref="Q3:Q5"/>
    <mergeCell ref="M4:M5"/>
    <mergeCell ref="N4:N5"/>
    <mergeCell ref="O4:O5"/>
    <mergeCell ref="C6:D6"/>
    <mergeCell ref="E6:F6"/>
    <mergeCell ref="C15:D15"/>
    <mergeCell ref="C18:D18"/>
    <mergeCell ref="C10:D10"/>
    <mergeCell ref="C14:D14"/>
    <mergeCell ref="C11:D11"/>
    <mergeCell ref="E15:F15"/>
    <mergeCell ref="C13:D13"/>
    <mergeCell ref="C12:D12"/>
    <mergeCell ref="E12:F12"/>
    <mergeCell ref="C9:D9"/>
    <mergeCell ref="C7:D7"/>
    <mergeCell ref="C8:D8"/>
    <mergeCell ref="E20:F20"/>
    <mergeCell ref="C16:D16"/>
    <mergeCell ref="E16:F16"/>
    <mergeCell ref="C17:D17"/>
    <mergeCell ref="C19:D19"/>
    <mergeCell ref="C20:D20"/>
    <mergeCell ref="C21:D21"/>
    <mergeCell ref="E21:F21"/>
    <mergeCell ref="C24:D24"/>
    <mergeCell ref="E24:F24"/>
    <mergeCell ref="C22:D22"/>
    <mergeCell ref="E22:F22"/>
    <mergeCell ref="C23:D23"/>
    <mergeCell ref="E23:F23"/>
    <mergeCell ref="C25:D25"/>
    <mergeCell ref="E28:F28"/>
    <mergeCell ref="C28:D28"/>
    <mergeCell ref="E26:F26"/>
    <mergeCell ref="C27:D27"/>
    <mergeCell ref="E27:F27"/>
    <mergeCell ref="C26:D26"/>
    <mergeCell ref="C36:D36"/>
    <mergeCell ref="C43:D43"/>
    <mergeCell ref="C42:D42"/>
    <mergeCell ref="C39:D39"/>
    <mergeCell ref="C40:D40"/>
    <mergeCell ref="C41:D41"/>
    <mergeCell ref="C38:D38"/>
    <mergeCell ref="C37:D37"/>
    <mergeCell ref="C29:D29"/>
    <mergeCell ref="E29:F29"/>
    <mergeCell ref="C35:D35"/>
    <mergeCell ref="E35:F35"/>
    <mergeCell ref="C34:D34"/>
    <mergeCell ref="C32:D32"/>
    <mergeCell ref="C31:D31"/>
    <mergeCell ref="C30:D30"/>
    <mergeCell ref="E32:F32"/>
    <mergeCell ref="C33:D33"/>
    <mergeCell ref="E33:F33"/>
    <mergeCell ref="E34:F34"/>
    <mergeCell ref="E39:F39"/>
    <mergeCell ref="E37:F37"/>
    <mergeCell ref="G37:H37"/>
    <mergeCell ref="E43:F43"/>
    <mergeCell ref="E30:F30"/>
    <mergeCell ref="E36:F36"/>
    <mergeCell ref="E38:F38"/>
  </mergeCells>
  <phoneticPr fontId="32" type="noConversion"/>
  <dataValidations count="1">
    <dataValidation type="list" allowBlank="1" showInputMessage="1" showErrorMessage="1" sqref="K4 L3">
      <formula1>serials</formula1>
    </dataValidation>
  </dataValidation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28" zoomScale="93" zoomScaleNormal="93" workbookViewId="0">
      <selection activeCell="Q42" sqref="Q42"/>
    </sheetView>
  </sheetViews>
  <sheetFormatPr defaultRowHeight="14.25" x14ac:dyDescent="0.2"/>
  <cols>
    <col min="1" max="1" width="45.140625" style="1" customWidth="1"/>
    <col min="2" max="2" width="15.28515625" style="103" customWidth="1"/>
    <col min="3" max="3" width="8.42578125" style="103" customWidth="1"/>
    <col min="4" max="4" width="4.42578125" style="103" customWidth="1"/>
    <col min="5" max="5" width="7.5703125" style="103" customWidth="1"/>
    <col min="6" max="6" width="6.42578125" style="103" customWidth="1"/>
    <col min="7" max="7" width="6.5703125" style="103" customWidth="1"/>
    <col min="8" max="8" width="7.85546875" style="103" customWidth="1"/>
    <col min="9" max="9" width="5.85546875" style="103" customWidth="1"/>
    <col min="10" max="10" width="5.28515625" style="103" customWidth="1"/>
    <col min="11" max="11" width="5.7109375" style="103" customWidth="1"/>
    <col min="12" max="12" width="5.42578125" style="103" customWidth="1"/>
    <col min="13" max="13" width="11.85546875" style="103" customWidth="1"/>
    <col min="14" max="14" width="11.140625" style="103" customWidth="1"/>
    <col min="16" max="16" width="14.28515625" customWidth="1"/>
    <col min="17" max="17" width="12.85546875" customWidth="1"/>
    <col min="18" max="18" width="16.28515625" customWidth="1"/>
    <col min="22" max="22" width="12" customWidth="1"/>
    <col min="23" max="23" width="9.140625" customWidth="1"/>
  </cols>
  <sheetData>
    <row r="1" spans="1:16" ht="12.75" x14ac:dyDescent="0.2">
      <c r="A1" s="470" t="s">
        <v>1</v>
      </c>
      <c r="B1" s="657" t="s">
        <v>179</v>
      </c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9"/>
    </row>
    <row r="2" spans="1:16" ht="3" customHeight="1" x14ac:dyDescent="0.2">
      <c r="A2" s="471"/>
      <c r="B2" s="660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2"/>
    </row>
    <row r="3" spans="1:16" ht="12.75" customHeight="1" x14ac:dyDescent="0.2">
      <c r="A3" s="471"/>
      <c r="B3" s="656" t="s">
        <v>180</v>
      </c>
      <c r="C3" s="642" t="s">
        <v>181</v>
      </c>
      <c r="D3" s="643"/>
      <c r="E3" s="650" t="s">
        <v>188</v>
      </c>
      <c r="F3" s="651"/>
      <c r="G3" s="651"/>
      <c r="H3" s="651"/>
      <c r="I3" s="651"/>
      <c r="J3" s="651"/>
      <c r="K3" s="651"/>
      <c r="L3" s="651"/>
      <c r="M3" s="652"/>
      <c r="N3" s="639" t="s">
        <v>187</v>
      </c>
    </row>
    <row r="4" spans="1:16" ht="12.75" x14ac:dyDescent="0.2">
      <c r="A4" s="471"/>
      <c r="B4" s="656"/>
      <c r="C4" s="663"/>
      <c r="D4" s="664"/>
      <c r="E4" s="653"/>
      <c r="F4" s="654"/>
      <c r="G4" s="654"/>
      <c r="H4" s="654"/>
      <c r="I4" s="654"/>
      <c r="J4" s="654"/>
      <c r="K4" s="654"/>
      <c r="L4" s="654"/>
      <c r="M4" s="655"/>
      <c r="N4" s="640"/>
    </row>
    <row r="5" spans="1:16" ht="12.75" customHeight="1" x14ac:dyDescent="0.2">
      <c r="A5" s="471"/>
      <c r="B5" s="656"/>
      <c r="C5" s="663"/>
      <c r="D5" s="664"/>
      <c r="E5" s="642" t="s">
        <v>182</v>
      </c>
      <c r="F5" s="643"/>
      <c r="G5" s="642" t="s">
        <v>183</v>
      </c>
      <c r="H5" s="643"/>
      <c r="I5" s="642" t="s">
        <v>184</v>
      </c>
      <c r="J5" s="643"/>
      <c r="K5" s="642" t="s">
        <v>185</v>
      </c>
      <c r="L5" s="643"/>
      <c r="M5" s="457" t="s">
        <v>186</v>
      </c>
      <c r="N5" s="641"/>
    </row>
    <row r="6" spans="1:16" ht="76.5" customHeight="1" x14ac:dyDescent="0.2">
      <c r="A6" s="472"/>
      <c r="B6" s="456"/>
      <c r="C6" s="644"/>
      <c r="D6" s="645"/>
      <c r="E6" s="644"/>
      <c r="F6" s="645"/>
      <c r="G6" s="644"/>
      <c r="H6" s="645"/>
      <c r="I6" s="644"/>
      <c r="J6" s="645"/>
      <c r="K6" s="644"/>
      <c r="L6" s="645"/>
      <c r="M6" s="458"/>
      <c r="N6" s="641"/>
      <c r="P6" s="30"/>
    </row>
    <row r="7" spans="1:16" x14ac:dyDescent="0.2">
      <c r="A7" s="33" t="s">
        <v>87</v>
      </c>
      <c r="B7" s="84">
        <v>161</v>
      </c>
      <c r="C7" s="447">
        <v>162</v>
      </c>
      <c r="D7" s="449"/>
      <c r="E7" s="447">
        <v>163</v>
      </c>
      <c r="F7" s="449"/>
      <c r="G7" s="447">
        <v>164</v>
      </c>
      <c r="H7" s="449"/>
      <c r="I7" s="447">
        <v>165</v>
      </c>
      <c r="J7" s="449"/>
      <c r="K7" s="447">
        <v>166</v>
      </c>
      <c r="L7" s="449"/>
      <c r="M7" s="60">
        <v>167</v>
      </c>
      <c r="N7" s="60">
        <v>168</v>
      </c>
    </row>
    <row r="8" spans="1:16" ht="25.5" x14ac:dyDescent="0.2">
      <c r="A8" s="86" t="s">
        <v>216</v>
      </c>
      <c r="B8" s="218">
        <f>SUM(B9:B11)</f>
        <v>186009181</v>
      </c>
      <c r="C8" s="615">
        <f t="shared" ref="C8:N8" si="0">SUM(C9:C11)</f>
        <v>169728317</v>
      </c>
      <c r="D8" s="616">
        <f t="shared" si="0"/>
        <v>0</v>
      </c>
      <c r="E8" s="615">
        <f t="shared" si="0"/>
        <v>102013347</v>
      </c>
      <c r="F8" s="616">
        <f t="shared" si="0"/>
        <v>0</v>
      </c>
      <c r="G8" s="615">
        <f t="shared" si="0"/>
        <v>7110604</v>
      </c>
      <c r="H8" s="616">
        <f t="shared" si="0"/>
        <v>0</v>
      </c>
      <c r="I8" s="615">
        <f t="shared" si="0"/>
        <v>5330527</v>
      </c>
      <c r="J8" s="616">
        <f t="shared" si="0"/>
        <v>0</v>
      </c>
      <c r="K8" s="615">
        <f t="shared" si="0"/>
        <v>8180179</v>
      </c>
      <c r="L8" s="616">
        <f t="shared" si="0"/>
        <v>0</v>
      </c>
      <c r="M8" s="219">
        <f t="shared" si="0"/>
        <v>43063641</v>
      </c>
      <c r="N8" s="219">
        <f t="shared" si="0"/>
        <v>7185381</v>
      </c>
    </row>
    <row r="9" spans="1:16" x14ac:dyDescent="0.2">
      <c r="A9" s="278" t="s">
        <v>25</v>
      </c>
      <c r="B9" s="291">
        <v>162218685</v>
      </c>
      <c r="C9" s="648">
        <v>146787821</v>
      </c>
      <c r="D9" s="649"/>
      <c r="E9" s="648">
        <v>101442847</v>
      </c>
      <c r="F9" s="649"/>
      <c r="G9" s="648">
        <v>6540104</v>
      </c>
      <c r="H9" s="649"/>
      <c r="I9" s="648">
        <v>5158527</v>
      </c>
      <c r="J9" s="649"/>
      <c r="K9" s="648">
        <v>6528179</v>
      </c>
      <c r="L9" s="649"/>
      <c r="M9" s="292">
        <v>38251418</v>
      </c>
      <c r="N9" s="292">
        <v>6914300</v>
      </c>
    </row>
    <row r="10" spans="1:16" x14ac:dyDescent="0.2">
      <c r="A10" s="87" t="s">
        <v>26</v>
      </c>
      <c r="B10" s="220">
        <v>18036200</v>
      </c>
      <c r="C10" s="619">
        <v>17186200</v>
      </c>
      <c r="D10" s="620"/>
      <c r="E10" s="619">
        <v>475000</v>
      </c>
      <c r="F10" s="620"/>
      <c r="G10" s="646">
        <v>475000</v>
      </c>
      <c r="H10" s="647"/>
      <c r="I10" s="646">
        <v>126000</v>
      </c>
      <c r="J10" s="647"/>
      <c r="K10" s="646">
        <v>849400</v>
      </c>
      <c r="L10" s="647"/>
      <c r="M10" s="221">
        <v>3819300</v>
      </c>
      <c r="N10" s="221">
        <v>20500</v>
      </c>
    </row>
    <row r="11" spans="1:16" ht="15" customHeight="1" x14ac:dyDescent="0.2">
      <c r="A11" s="87" t="s">
        <v>27</v>
      </c>
      <c r="B11" s="220">
        <v>5754296</v>
      </c>
      <c r="C11" s="619">
        <v>5754296</v>
      </c>
      <c r="D11" s="620"/>
      <c r="E11" s="619">
        <v>95500</v>
      </c>
      <c r="F11" s="620"/>
      <c r="G11" s="637">
        <v>95500</v>
      </c>
      <c r="H11" s="638"/>
      <c r="I11" s="637">
        <v>46000</v>
      </c>
      <c r="J11" s="638"/>
      <c r="K11" s="637">
        <v>802600</v>
      </c>
      <c r="L11" s="638"/>
      <c r="M11" s="221">
        <v>992923</v>
      </c>
      <c r="N11" s="221">
        <v>250581</v>
      </c>
    </row>
    <row r="12" spans="1:16" ht="25.5" x14ac:dyDescent="0.2">
      <c r="A12" s="86" t="s">
        <v>48</v>
      </c>
      <c r="B12" s="218">
        <f ca="1">SUM(B13:B16)</f>
        <v>54527865.399999999</v>
      </c>
      <c r="C12" s="615">
        <f t="shared" ref="C12:N12" ca="1" si="1">SUM(C13:C16)</f>
        <v>48524037.960000001</v>
      </c>
      <c r="D12" s="616">
        <f t="shared" si="1"/>
        <v>0</v>
      </c>
      <c r="E12" s="615">
        <f t="shared" ca="1" si="1"/>
        <v>32231263</v>
      </c>
      <c r="F12" s="616">
        <f t="shared" si="1"/>
        <v>0</v>
      </c>
      <c r="G12" s="615">
        <f t="shared" ca="1" si="1"/>
        <v>12566273.719999999</v>
      </c>
      <c r="H12" s="616">
        <f t="shared" si="1"/>
        <v>0</v>
      </c>
      <c r="I12" s="615">
        <f t="shared" ca="1" si="1"/>
        <v>917890</v>
      </c>
      <c r="J12" s="616">
        <f t="shared" si="1"/>
        <v>0</v>
      </c>
      <c r="K12" s="615">
        <f t="shared" ca="1" si="1"/>
        <v>1740270</v>
      </c>
      <c r="L12" s="616">
        <f t="shared" si="1"/>
        <v>0</v>
      </c>
      <c r="M12" s="218">
        <f t="shared" ca="1" si="1"/>
        <v>2729966.6</v>
      </c>
      <c r="N12" s="218">
        <f t="shared" ca="1" si="1"/>
        <v>5085067.5999999996</v>
      </c>
    </row>
    <row r="13" spans="1:16" ht="16.5" customHeight="1" x14ac:dyDescent="0.2">
      <c r="A13" s="87" t="s">
        <v>49</v>
      </c>
      <c r="B13" s="294">
        <v>13076048</v>
      </c>
      <c r="C13" s="633">
        <v>18467721</v>
      </c>
      <c r="D13" s="634"/>
      <c r="E13" s="633">
        <v>14001757</v>
      </c>
      <c r="F13" s="634"/>
      <c r="G13" s="633">
        <v>3752755</v>
      </c>
      <c r="H13" s="634"/>
      <c r="I13" s="633">
        <v>260418</v>
      </c>
      <c r="J13" s="634"/>
      <c r="K13" s="633">
        <v>504680</v>
      </c>
      <c r="L13" s="634"/>
      <c r="M13" s="295">
        <v>1434393</v>
      </c>
      <c r="N13" s="295">
        <v>3280988</v>
      </c>
    </row>
    <row r="14" spans="1:16" ht="42" customHeight="1" x14ac:dyDescent="0.2">
      <c r="A14" s="87" t="s">
        <v>219</v>
      </c>
      <c r="B14" s="215">
        <f ca="1">SUM(B12:B13)</f>
        <v>1076690</v>
      </c>
      <c r="C14" s="635">
        <f ca="1">SUM(C12:C13)</f>
        <v>1370152.39</v>
      </c>
      <c r="D14" s="635"/>
      <c r="E14" s="636">
        <f ca="1">SUM(E12:E13)</f>
        <v>799323</v>
      </c>
      <c r="F14" s="636"/>
      <c r="G14" s="636">
        <f ca="1">SUM(G12:G13)</f>
        <v>421209</v>
      </c>
      <c r="H14" s="636"/>
      <c r="I14" s="636">
        <f ca="1">SUM(I12:I13)</f>
        <v>13942</v>
      </c>
      <c r="J14" s="636"/>
      <c r="K14" s="636">
        <f ca="1">SUM(K12:K13)</f>
        <v>137965</v>
      </c>
      <c r="L14" s="636"/>
      <c r="M14" s="215">
        <f ca="1">SUM(M12:M13)</f>
        <v>66816</v>
      </c>
      <c r="N14" s="215">
        <f ca="1">SUM(N12:N13)</f>
        <v>500630</v>
      </c>
    </row>
    <row r="15" spans="1:16" ht="27" customHeight="1" x14ac:dyDescent="0.2">
      <c r="A15" s="87" t="s">
        <v>52</v>
      </c>
      <c r="B15" s="217">
        <v>333484.40000000002</v>
      </c>
      <c r="C15" s="629">
        <v>560741.96</v>
      </c>
      <c r="D15" s="630"/>
      <c r="E15" s="629">
        <v>364383</v>
      </c>
      <c r="F15" s="630"/>
      <c r="G15" s="629">
        <v>157535.72</v>
      </c>
      <c r="H15" s="630"/>
      <c r="I15" s="629">
        <v>13302</v>
      </c>
      <c r="J15" s="630"/>
      <c r="K15" s="629">
        <v>4955</v>
      </c>
      <c r="L15" s="630"/>
      <c r="M15" s="223">
        <v>19082.599999999999</v>
      </c>
      <c r="N15" s="223">
        <v>63713.599999999999</v>
      </c>
    </row>
    <row r="16" spans="1:16" ht="17.25" customHeight="1" x14ac:dyDescent="0.2">
      <c r="A16" s="87" t="s">
        <v>53</v>
      </c>
      <c r="B16" s="222">
        <v>40041643</v>
      </c>
      <c r="C16" s="631">
        <v>28230149</v>
      </c>
      <c r="D16" s="632"/>
      <c r="E16" s="631">
        <v>17065800</v>
      </c>
      <c r="F16" s="632"/>
      <c r="G16" s="631">
        <v>8234774</v>
      </c>
      <c r="H16" s="632"/>
      <c r="I16" s="631">
        <v>630228</v>
      </c>
      <c r="J16" s="632"/>
      <c r="K16" s="631">
        <v>1092670</v>
      </c>
      <c r="L16" s="632"/>
      <c r="M16" s="224">
        <v>1209675</v>
      </c>
      <c r="N16" s="224">
        <v>1239736</v>
      </c>
    </row>
    <row r="17" spans="1:15" ht="25.5" x14ac:dyDescent="0.2">
      <c r="A17" s="88" t="s">
        <v>54</v>
      </c>
      <c r="B17" s="225">
        <v>0</v>
      </c>
      <c r="C17" s="621">
        <v>0</v>
      </c>
      <c r="D17" s="622"/>
      <c r="E17" s="621">
        <v>0</v>
      </c>
      <c r="F17" s="622"/>
      <c r="G17" s="621">
        <v>0</v>
      </c>
      <c r="H17" s="622"/>
      <c r="I17" s="621">
        <v>0</v>
      </c>
      <c r="J17" s="622"/>
      <c r="K17" s="627">
        <v>0</v>
      </c>
      <c r="L17" s="628"/>
      <c r="M17" s="225">
        <v>0</v>
      </c>
      <c r="N17" s="225">
        <v>0</v>
      </c>
    </row>
    <row r="18" spans="1:15" x14ac:dyDescent="0.2">
      <c r="A18" s="86" t="s">
        <v>50</v>
      </c>
      <c r="B18" s="218">
        <f>SUM(B22:B25)</f>
        <v>0</v>
      </c>
      <c r="C18" s="615">
        <f t="shared" ref="C18:N18" si="2">SUM(C22:C25)</f>
        <v>0</v>
      </c>
      <c r="D18" s="616">
        <f t="shared" si="2"/>
        <v>0</v>
      </c>
      <c r="E18" s="615">
        <f t="shared" si="2"/>
        <v>0</v>
      </c>
      <c r="F18" s="616">
        <f t="shared" si="2"/>
        <v>0</v>
      </c>
      <c r="G18" s="615">
        <f t="shared" si="2"/>
        <v>0</v>
      </c>
      <c r="H18" s="616">
        <f t="shared" si="2"/>
        <v>0</v>
      </c>
      <c r="I18" s="615">
        <f t="shared" si="2"/>
        <v>0</v>
      </c>
      <c r="J18" s="616">
        <f t="shared" si="2"/>
        <v>0</v>
      </c>
      <c r="K18" s="615">
        <f t="shared" si="2"/>
        <v>0</v>
      </c>
      <c r="L18" s="616">
        <f t="shared" si="2"/>
        <v>0</v>
      </c>
      <c r="M18" s="218">
        <f t="shared" si="2"/>
        <v>0</v>
      </c>
      <c r="N18" s="218">
        <f t="shared" si="2"/>
        <v>0</v>
      </c>
    </row>
    <row r="19" spans="1:15" x14ac:dyDescent="0.2">
      <c r="A19" s="89" t="s">
        <v>32</v>
      </c>
      <c r="B19" s="226">
        <f>SUM(B20:B25)</f>
        <v>0</v>
      </c>
      <c r="C19" s="623">
        <f t="shared" ref="C19:N19" si="3">SUM(C20:C25)</f>
        <v>0</v>
      </c>
      <c r="D19" s="624">
        <f t="shared" si="3"/>
        <v>0</v>
      </c>
      <c r="E19" s="623">
        <f t="shared" si="3"/>
        <v>0</v>
      </c>
      <c r="F19" s="624">
        <f t="shared" si="3"/>
        <v>0</v>
      </c>
      <c r="G19" s="623">
        <f>SUM(G20:G25)</f>
        <v>1454511.06</v>
      </c>
      <c r="H19" s="624">
        <f t="shared" si="3"/>
        <v>0</v>
      </c>
      <c r="I19" s="623">
        <f t="shared" si="3"/>
        <v>0</v>
      </c>
      <c r="J19" s="624">
        <f t="shared" si="3"/>
        <v>0</v>
      </c>
      <c r="K19" s="623">
        <f t="shared" si="3"/>
        <v>0</v>
      </c>
      <c r="L19" s="624">
        <f t="shared" si="3"/>
        <v>0</v>
      </c>
      <c r="M19" s="226">
        <f t="shared" si="3"/>
        <v>0</v>
      </c>
      <c r="N19" s="226">
        <f t="shared" si="3"/>
        <v>0</v>
      </c>
    </row>
    <row r="20" spans="1:15" ht="27" customHeight="1" x14ac:dyDescent="0.2">
      <c r="A20" s="90" t="s">
        <v>33</v>
      </c>
      <c r="B20" s="183">
        <v>0</v>
      </c>
      <c r="C20" s="625">
        <v>0</v>
      </c>
      <c r="D20" s="626"/>
      <c r="E20" s="625">
        <v>0</v>
      </c>
      <c r="F20" s="626"/>
      <c r="G20" s="625">
        <v>1454511.06</v>
      </c>
      <c r="H20" s="626"/>
      <c r="I20" s="625">
        <v>0</v>
      </c>
      <c r="J20" s="626"/>
      <c r="K20" s="625">
        <v>0</v>
      </c>
      <c r="L20" s="626"/>
      <c r="M20" s="227">
        <v>0</v>
      </c>
      <c r="N20" s="227">
        <v>0</v>
      </c>
    </row>
    <row r="21" spans="1:15" ht="51" customHeight="1" x14ac:dyDescent="0.2">
      <c r="A21" s="91" t="s">
        <v>211</v>
      </c>
      <c r="B21" s="237">
        <v>0</v>
      </c>
      <c r="C21" s="439">
        <v>0</v>
      </c>
      <c r="D21" s="441"/>
      <c r="E21" s="439">
        <v>0</v>
      </c>
      <c r="F21" s="441"/>
      <c r="G21" s="439">
        <v>0</v>
      </c>
      <c r="H21" s="441"/>
      <c r="I21" s="439">
        <v>0</v>
      </c>
      <c r="J21" s="441"/>
      <c r="K21" s="439">
        <v>0</v>
      </c>
      <c r="L21" s="441"/>
      <c r="M21" s="215">
        <v>0</v>
      </c>
      <c r="N21" s="215">
        <v>0</v>
      </c>
    </row>
    <row r="22" spans="1:15" ht="28.5" customHeight="1" x14ac:dyDescent="0.2">
      <c r="A22" s="90" t="s">
        <v>34</v>
      </c>
      <c r="B22" s="237">
        <v>0</v>
      </c>
      <c r="C22" s="439">
        <v>0</v>
      </c>
      <c r="D22" s="441"/>
      <c r="E22" s="439">
        <v>0</v>
      </c>
      <c r="F22" s="441"/>
      <c r="G22" s="439">
        <v>0</v>
      </c>
      <c r="H22" s="441"/>
      <c r="I22" s="439">
        <v>0</v>
      </c>
      <c r="J22" s="441"/>
      <c r="K22" s="439">
        <v>0</v>
      </c>
      <c r="L22" s="441"/>
      <c r="M22" s="215">
        <v>0</v>
      </c>
      <c r="N22" s="215">
        <v>0</v>
      </c>
    </row>
    <row r="23" spans="1:15" ht="30.75" customHeight="1" x14ac:dyDescent="0.2">
      <c r="A23" s="90" t="s">
        <v>200</v>
      </c>
      <c r="B23" s="237">
        <v>0</v>
      </c>
      <c r="C23" s="439">
        <v>0</v>
      </c>
      <c r="D23" s="441"/>
      <c r="E23" s="439">
        <v>0</v>
      </c>
      <c r="F23" s="441"/>
      <c r="G23" s="439">
        <v>0</v>
      </c>
      <c r="H23" s="441"/>
      <c r="I23" s="439">
        <v>0</v>
      </c>
      <c r="J23" s="441"/>
      <c r="K23" s="439">
        <v>0</v>
      </c>
      <c r="L23" s="441"/>
      <c r="M23" s="215">
        <v>0</v>
      </c>
      <c r="N23" s="215">
        <v>0</v>
      </c>
    </row>
    <row r="24" spans="1:15" ht="15.75" customHeight="1" x14ac:dyDescent="0.2">
      <c r="A24" s="90" t="s">
        <v>198</v>
      </c>
      <c r="B24" s="237">
        <v>0</v>
      </c>
      <c r="C24" s="439">
        <v>0</v>
      </c>
      <c r="D24" s="441"/>
      <c r="E24" s="439">
        <v>0</v>
      </c>
      <c r="F24" s="441"/>
      <c r="G24" s="439">
        <v>0</v>
      </c>
      <c r="H24" s="441"/>
      <c r="I24" s="439">
        <v>0</v>
      </c>
      <c r="J24" s="441"/>
      <c r="K24" s="439">
        <v>0</v>
      </c>
      <c r="L24" s="441"/>
      <c r="M24" s="215">
        <v>0</v>
      </c>
      <c r="N24" s="215">
        <v>0</v>
      </c>
    </row>
    <row r="25" spans="1:15" x14ac:dyDescent="0.2">
      <c r="A25" s="90" t="s">
        <v>199</v>
      </c>
      <c r="B25" s="237">
        <v>0</v>
      </c>
      <c r="C25" s="439">
        <v>0</v>
      </c>
      <c r="D25" s="441"/>
      <c r="E25" s="439">
        <v>0</v>
      </c>
      <c r="F25" s="441"/>
      <c r="G25" s="439">
        <v>0</v>
      </c>
      <c r="H25" s="441"/>
      <c r="I25" s="439">
        <v>0</v>
      </c>
      <c r="J25" s="441"/>
      <c r="K25" s="439">
        <v>0</v>
      </c>
      <c r="L25" s="441"/>
      <c r="M25" s="215">
        <v>0</v>
      </c>
      <c r="N25" s="215">
        <v>0</v>
      </c>
    </row>
    <row r="26" spans="1:15" x14ac:dyDescent="0.2">
      <c r="A26" s="92" t="s">
        <v>40</v>
      </c>
      <c r="B26" s="218">
        <f>SUM(B30)</f>
        <v>0</v>
      </c>
      <c r="C26" s="615">
        <f t="shared" ref="C26:N26" si="4">SUM(C30)</f>
        <v>0</v>
      </c>
      <c r="D26" s="616">
        <f t="shared" si="4"/>
        <v>0</v>
      </c>
      <c r="E26" s="615">
        <f t="shared" si="4"/>
        <v>0</v>
      </c>
      <c r="F26" s="616">
        <f t="shared" si="4"/>
        <v>0</v>
      </c>
      <c r="G26" s="615">
        <f t="shared" si="4"/>
        <v>0</v>
      </c>
      <c r="H26" s="616">
        <f t="shared" si="4"/>
        <v>0</v>
      </c>
      <c r="I26" s="615">
        <f t="shared" si="4"/>
        <v>0</v>
      </c>
      <c r="J26" s="616">
        <f t="shared" si="4"/>
        <v>0</v>
      </c>
      <c r="K26" s="615">
        <f t="shared" si="4"/>
        <v>0</v>
      </c>
      <c r="L26" s="616">
        <f t="shared" si="4"/>
        <v>0</v>
      </c>
      <c r="M26" s="218">
        <f t="shared" si="4"/>
        <v>0</v>
      </c>
      <c r="N26" s="218">
        <f t="shared" si="4"/>
        <v>0</v>
      </c>
    </row>
    <row r="27" spans="1:15" ht="25.5" x14ac:dyDescent="0.2">
      <c r="A27" s="89" t="s">
        <v>39</v>
      </c>
      <c r="B27" s="226">
        <f>SUM(B28:B30)</f>
        <v>0</v>
      </c>
      <c r="C27" s="623">
        <f t="shared" ref="C27:N27" si="5">SUM(C28:C30)</f>
        <v>0</v>
      </c>
      <c r="D27" s="624">
        <f t="shared" si="5"/>
        <v>0</v>
      </c>
      <c r="E27" s="623">
        <f t="shared" si="5"/>
        <v>0</v>
      </c>
      <c r="F27" s="624">
        <f t="shared" si="5"/>
        <v>0</v>
      </c>
      <c r="G27" s="623">
        <f t="shared" si="5"/>
        <v>0</v>
      </c>
      <c r="H27" s="624">
        <f t="shared" si="5"/>
        <v>0</v>
      </c>
      <c r="I27" s="623">
        <f t="shared" si="5"/>
        <v>0</v>
      </c>
      <c r="J27" s="624">
        <f t="shared" si="5"/>
        <v>0</v>
      </c>
      <c r="K27" s="623">
        <f t="shared" si="5"/>
        <v>0</v>
      </c>
      <c r="L27" s="624">
        <f t="shared" si="5"/>
        <v>0</v>
      </c>
      <c r="M27" s="226">
        <f t="shared" si="5"/>
        <v>0</v>
      </c>
      <c r="N27" s="226">
        <f t="shared" si="5"/>
        <v>0</v>
      </c>
    </row>
    <row r="28" spans="1:15" ht="28.5" customHeight="1" x14ac:dyDescent="0.2">
      <c r="A28" s="87" t="s">
        <v>55</v>
      </c>
      <c r="B28" s="237">
        <v>0</v>
      </c>
      <c r="C28" s="439">
        <v>0</v>
      </c>
      <c r="D28" s="441"/>
      <c r="E28" s="439">
        <v>0</v>
      </c>
      <c r="F28" s="441"/>
      <c r="G28" s="439">
        <v>0</v>
      </c>
      <c r="H28" s="441"/>
      <c r="I28" s="439">
        <v>0</v>
      </c>
      <c r="J28" s="441"/>
      <c r="K28" s="439">
        <v>0</v>
      </c>
      <c r="L28" s="441"/>
      <c r="M28" s="215">
        <v>0</v>
      </c>
      <c r="N28" s="215">
        <v>0</v>
      </c>
      <c r="O28" s="248"/>
    </row>
    <row r="29" spans="1:15" ht="46.5" customHeight="1" x14ac:dyDescent="0.2">
      <c r="A29" s="87" t="s">
        <v>225</v>
      </c>
      <c r="B29" s="237">
        <v>0</v>
      </c>
      <c r="C29" s="439">
        <v>0</v>
      </c>
      <c r="D29" s="441"/>
      <c r="E29" s="439">
        <v>0</v>
      </c>
      <c r="F29" s="441"/>
      <c r="G29" s="439">
        <v>0</v>
      </c>
      <c r="H29" s="441"/>
      <c r="I29" s="439">
        <v>0</v>
      </c>
      <c r="J29" s="441"/>
      <c r="K29" s="439">
        <v>0</v>
      </c>
      <c r="L29" s="441"/>
      <c r="M29" s="215">
        <v>0</v>
      </c>
      <c r="N29" s="215">
        <v>0</v>
      </c>
      <c r="O29" s="248"/>
    </row>
    <row r="30" spans="1:15" ht="25.5" x14ac:dyDescent="0.2">
      <c r="A30" s="87" t="s">
        <v>51</v>
      </c>
      <c r="B30" s="237">
        <v>0</v>
      </c>
      <c r="C30" s="439">
        <v>0</v>
      </c>
      <c r="D30" s="441"/>
      <c r="E30" s="439">
        <v>0</v>
      </c>
      <c r="F30" s="441"/>
      <c r="G30" s="439">
        <v>0</v>
      </c>
      <c r="H30" s="441"/>
      <c r="I30" s="439">
        <v>0</v>
      </c>
      <c r="J30" s="441"/>
      <c r="K30" s="439">
        <v>0</v>
      </c>
      <c r="L30" s="441"/>
      <c r="M30" s="215">
        <v>0</v>
      </c>
      <c r="N30" s="215">
        <v>0</v>
      </c>
      <c r="O30" s="249"/>
    </row>
    <row r="31" spans="1:15" x14ac:dyDescent="0.2">
      <c r="A31" s="86" t="s">
        <v>36</v>
      </c>
      <c r="B31" s="229"/>
      <c r="C31" s="615"/>
      <c r="D31" s="616"/>
      <c r="E31" s="615"/>
      <c r="F31" s="616"/>
      <c r="G31" s="615"/>
      <c r="H31" s="616"/>
      <c r="I31" s="615"/>
      <c r="J31" s="616"/>
      <c r="K31" s="615"/>
      <c r="L31" s="616"/>
      <c r="M31" s="219"/>
      <c r="N31" s="219"/>
    </row>
    <row r="32" spans="1:15" x14ac:dyDescent="0.2">
      <c r="A32" s="86" t="s">
        <v>41</v>
      </c>
      <c r="B32" s="218">
        <f>SUM(B33:B34)</f>
        <v>2279</v>
      </c>
      <c r="C32" s="615">
        <f t="shared" ref="C32:N32" si="6">SUM(C33:C34)</f>
        <v>0</v>
      </c>
      <c r="D32" s="616">
        <f t="shared" si="6"/>
        <v>0</v>
      </c>
      <c r="E32" s="615">
        <f t="shared" si="6"/>
        <v>0</v>
      </c>
      <c r="F32" s="616">
        <f t="shared" si="6"/>
        <v>0</v>
      </c>
      <c r="G32" s="615">
        <f t="shared" si="6"/>
        <v>0</v>
      </c>
      <c r="H32" s="616">
        <f t="shared" si="6"/>
        <v>0</v>
      </c>
      <c r="I32" s="615">
        <f t="shared" si="6"/>
        <v>0</v>
      </c>
      <c r="J32" s="616">
        <f t="shared" si="6"/>
        <v>0</v>
      </c>
      <c r="K32" s="615">
        <f t="shared" si="6"/>
        <v>0</v>
      </c>
      <c r="L32" s="616">
        <f t="shared" si="6"/>
        <v>0</v>
      </c>
      <c r="M32" s="218">
        <f t="shared" si="6"/>
        <v>0</v>
      </c>
      <c r="N32" s="218">
        <f t="shared" si="6"/>
        <v>0</v>
      </c>
    </row>
    <row r="33" spans="1:15" ht="28.5" customHeight="1" x14ac:dyDescent="0.2">
      <c r="A33" s="90" t="s">
        <v>56</v>
      </c>
      <c r="B33" s="183">
        <v>2279</v>
      </c>
      <c r="C33" s="439">
        <v>0</v>
      </c>
      <c r="D33" s="441"/>
      <c r="E33" s="439">
        <v>0</v>
      </c>
      <c r="F33" s="441"/>
      <c r="G33" s="439">
        <v>0</v>
      </c>
      <c r="H33" s="441"/>
      <c r="I33" s="439">
        <v>0</v>
      </c>
      <c r="J33" s="441"/>
      <c r="K33" s="439">
        <v>0</v>
      </c>
      <c r="L33" s="441"/>
      <c r="M33" s="221">
        <v>0</v>
      </c>
      <c r="N33" s="221">
        <v>0</v>
      </c>
    </row>
    <row r="34" spans="1:15" x14ac:dyDescent="0.2">
      <c r="A34" s="90" t="s">
        <v>37</v>
      </c>
      <c r="B34" s="183">
        <v>0</v>
      </c>
      <c r="C34" s="619">
        <v>0</v>
      </c>
      <c r="D34" s="620"/>
      <c r="E34" s="619">
        <v>0</v>
      </c>
      <c r="F34" s="620"/>
      <c r="G34" s="619">
        <v>0</v>
      </c>
      <c r="H34" s="620"/>
      <c r="I34" s="619">
        <v>0</v>
      </c>
      <c r="J34" s="620"/>
      <c r="K34" s="619">
        <v>0</v>
      </c>
      <c r="L34" s="620"/>
      <c r="M34" s="221">
        <v>0</v>
      </c>
      <c r="N34" s="221">
        <v>0</v>
      </c>
    </row>
    <row r="35" spans="1:15" x14ac:dyDescent="0.2">
      <c r="A35" s="93" t="s">
        <v>57</v>
      </c>
      <c r="B35" s="225">
        <v>0</v>
      </c>
      <c r="C35" s="621">
        <v>0</v>
      </c>
      <c r="D35" s="622"/>
      <c r="E35" s="621">
        <v>0</v>
      </c>
      <c r="F35" s="622"/>
      <c r="G35" s="621">
        <v>0</v>
      </c>
      <c r="H35" s="622"/>
      <c r="I35" s="621">
        <v>0</v>
      </c>
      <c r="J35" s="622"/>
      <c r="K35" s="621">
        <v>0</v>
      </c>
      <c r="L35" s="622"/>
      <c r="M35" s="225">
        <v>0</v>
      </c>
      <c r="N35" s="225">
        <v>0</v>
      </c>
    </row>
    <row r="36" spans="1:15" x14ac:dyDescent="0.2">
      <c r="A36" s="93" t="s">
        <v>38</v>
      </c>
      <c r="B36" s="230"/>
      <c r="C36" s="619"/>
      <c r="D36" s="620"/>
      <c r="E36" s="619"/>
      <c r="F36" s="620"/>
      <c r="G36" s="619"/>
      <c r="H36" s="620"/>
      <c r="I36" s="619"/>
      <c r="J36" s="620"/>
      <c r="K36" s="619"/>
      <c r="L36" s="620"/>
      <c r="M36" s="221"/>
      <c r="N36" s="221"/>
    </row>
    <row r="37" spans="1:15" ht="31.5" customHeight="1" x14ac:dyDescent="0.2">
      <c r="A37" s="94" t="s">
        <v>105</v>
      </c>
      <c r="B37" s="228">
        <v>1807000</v>
      </c>
      <c r="C37" s="617">
        <v>1807000</v>
      </c>
      <c r="D37" s="618"/>
      <c r="E37" s="617">
        <v>1553000</v>
      </c>
      <c r="F37" s="618"/>
      <c r="G37" s="617">
        <v>20000</v>
      </c>
      <c r="H37" s="618"/>
      <c r="I37" s="617">
        <v>3000</v>
      </c>
      <c r="J37" s="618"/>
      <c r="K37" s="617">
        <v>0</v>
      </c>
      <c r="L37" s="618"/>
      <c r="M37" s="228">
        <v>231000</v>
      </c>
      <c r="N37" s="228">
        <v>1807000</v>
      </c>
    </row>
    <row r="38" spans="1:15" ht="15.75" customHeight="1" x14ac:dyDescent="0.2">
      <c r="A38" s="86" t="s">
        <v>190</v>
      </c>
      <c r="B38" s="219">
        <f>B39+B40</f>
        <v>0</v>
      </c>
      <c r="C38" s="615">
        <f t="shared" ref="C38" si="7">C39+C40</f>
        <v>0</v>
      </c>
      <c r="D38" s="616"/>
      <c r="E38" s="615">
        <f t="shared" ref="E38" si="8">E39+E40</f>
        <v>0</v>
      </c>
      <c r="F38" s="616"/>
      <c r="G38" s="615">
        <f t="shared" ref="G38" si="9">G39+G40</f>
        <v>0</v>
      </c>
      <c r="H38" s="616"/>
      <c r="I38" s="615">
        <f t="shared" ref="I38" si="10">I39+I40</f>
        <v>0</v>
      </c>
      <c r="J38" s="616"/>
      <c r="K38" s="615">
        <f t="shared" ref="K38" si="11">K39+K40</f>
        <v>0</v>
      </c>
      <c r="L38" s="616"/>
      <c r="M38" s="219">
        <f t="shared" ref="M38:N38" si="12">M39+M40</f>
        <v>0</v>
      </c>
      <c r="N38" s="219">
        <f t="shared" si="12"/>
        <v>0</v>
      </c>
    </row>
    <row r="39" spans="1:15" ht="18.75" customHeight="1" x14ac:dyDescent="0.2">
      <c r="A39" s="95" t="s">
        <v>191</v>
      </c>
      <c r="B39" s="237">
        <v>0</v>
      </c>
      <c r="C39" s="439">
        <v>0</v>
      </c>
      <c r="D39" s="441"/>
      <c r="E39" s="439">
        <v>0</v>
      </c>
      <c r="F39" s="441"/>
      <c r="G39" s="439">
        <v>0</v>
      </c>
      <c r="H39" s="441"/>
      <c r="I39" s="439">
        <v>0</v>
      </c>
      <c r="J39" s="441"/>
      <c r="K39" s="439">
        <v>0</v>
      </c>
      <c r="L39" s="441"/>
      <c r="M39" s="215">
        <v>0</v>
      </c>
      <c r="N39" s="215">
        <v>0</v>
      </c>
      <c r="O39" s="248"/>
    </row>
    <row r="40" spans="1:15" ht="53.25" customHeight="1" x14ac:dyDescent="0.2">
      <c r="A40" s="95" t="s">
        <v>223</v>
      </c>
      <c r="B40" s="237">
        <v>0</v>
      </c>
      <c r="C40" s="439">
        <v>0</v>
      </c>
      <c r="D40" s="441"/>
      <c r="E40" s="439">
        <v>0</v>
      </c>
      <c r="F40" s="441"/>
      <c r="G40" s="439">
        <v>0</v>
      </c>
      <c r="H40" s="441"/>
      <c r="I40" s="439">
        <v>0</v>
      </c>
      <c r="J40" s="441"/>
      <c r="K40" s="439">
        <v>0</v>
      </c>
      <c r="L40" s="441"/>
      <c r="M40" s="215">
        <v>0</v>
      </c>
      <c r="N40" s="215">
        <v>0</v>
      </c>
      <c r="O40" s="248"/>
    </row>
    <row r="41" spans="1:15" ht="17.25" customHeight="1" x14ac:dyDescent="0.2">
      <c r="A41" s="86" t="s">
        <v>194</v>
      </c>
      <c r="B41" s="219">
        <f>42:42+43:43</f>
        <v>3960000</v>
      </c>
      <c r="C41" s="615">
        <f>42:42+43:43</f>
        <v>4013187.39</v>
      </c>
      <c r="D41" s="616"/>
      <c r="E41" s="615">
        <f>42:42+43:43</f>
        <v>2325000</v>
      </c>
      <c r="F41" s="616"/>
      <c r="G41" s="615">
        <f>42:42+43:43</f>
        <v>241272</v>
      </c>
      <c r="H41" s="616"/>
      <c r="I41" s="615">
        <f>42:42+43:43</f>
        <v>5200</v>
      </c>
      <c r="J41" s="616"/>
      <c r="K41" s="615">
        <f>42:42+43:43</f>
        <v>0</v>
      </c>
      <c r="L41" s="616"/>
      <c r="M41" s="219">
        <f>42:42+43:43</f>
        <v>14600</v>
      </c>
      <c r="N41" s="219">
        <f>42:42+43:43</f>
        <v>1275589</v>
      </c>
    </row>
    <row r="42" spans="1:15" ht="25.5" x14ac:dyDescent="0.2">
      <c r="A42" s="95" t="s">
        <v>193</v>
      </c>
      <c r="B42" s="215">
        <v>3960000</v>
      </c>
      <c r="C42" s="439">
        <v>3908461</v>
      </c>
      <c r="D42" s="441"/>
      <c r="E42" s="439">
        <v>2325000</v>
      </c>
      <c r="F42" s="441"/>
      <c r="G42" s="439">
        <v>241272</v>
      </c>
      <c r="H42" s="441"/>
      <c r="I42" s="439">
        <v>5200</v>
      </c>
      <c r="J42" s="441"/>
      <c r="K42" s="439">
        <v>0</v>
      </c>
      <c r="L42" s="441"/>
      <c r="M42" s="215">
        <v>14600</v>
      </c>
      <c r="N42" s="215">
        <v>1275589</v>
      </c>
    </row>
    <row r="43" spans="1:15" ht="40.5" customHeight="1" x14ac:dyDescent="0.2">
      <c r="A43" s="96" t="s">
        <v>224</v>
      </c>
      <c r="B43" s="215">
        <v>0</v>
      </c>
      <c r="C43" s="613">
        <v>104726.39</v>
      </c>
      <c r="D43" s="614"/>
      <c r="E43" s="439">
        <v>0</v>
      </c>
      <c r="F43" s="441"/>
      <c r="G43" s="439">
        <v>0</v>
      </c>
      <c r="H43" s="441"/>
      <c r="I43" s="439">
        <v>0</v>
      </c>
      <c r="J43" s="441"/>
      <c r="K43" s="439">
        <v>0</v>
      </c>
      <c r="L43" s="441"/>
      <c r="M43" s="215">
        <v>0</v>
      </c>
      <c r="N43" s="215">
        <v>0</v>
      </c>
    </row>
    <row r="44" spans="1:15" x14ac:dyDescent="0.2">
      <c r="A44" s="97" t="s">
        <v>196</v>
      </c>
      <c r="B44" s="216">
        <f ca="1">SUM(B8+B12+B18++B26+B31+B32+B35+B36+B37+B38+B41)</f>
        <v>246306325.40000001</v>
      </c>
      <c r="C44" s="611">
        <f ca="1">SUM(C8+C12+C18++C26+C31+C32+C35+C36+C37+C38+C41)</f>
        <v>224072542.34999999</v>
      </c>
      <c r="D44" s="612"/>
      <c r="E44" s="611">
        <f ca="1">SUM(E8+E12+E18++E26+E31+E32+E35+E36+E37+E38+E41)</f>
        <v>138122610</v>
      </c>
      <c r="F44" s="612"/>
      <c r="G44" s="611">
        <f ca="1">SUM(G8+G12+G18++G26+G31+G32+G35+G36+G37+G38+G41)</f>
        <v>19938149.719999999</v>
      </c>
      <c r="H44" s="612"/>
      <c r="I44" s="611">
        <f ca="1">SUM(I8+I12+I18++I26+I31+I32+I35+I36+I37+I38+I41)</f>
        <v>6256617</v>
      </c>
      <c r="J44" s="612"/>
      <c r="K44" s="611">
        <f ca="1">SUM(K8+K12+K18++K26+K31+K32+K35+K36+K37+K38+K41)</f>
        <v>9920449</v>
      </c>
      <c r="L44" s="612"/>
      <c r="M44" s="216">
        <f ca="1">SUM(M8+M12+M18++M26+M31+M32+M35+M36+M37+M38+M41)</f>
        <v>46039207.600000001</v>
      </c>
      <c r="N44" s="216">
        <f ca="1">SUM(N8+N12+N18++N26+N31+N32+N35+N36+N37+N38+N41)</f>
        <v>15353037.6</v>
      </c>
    </row>
    <row r="46" spans="1:15" x14ac:dyDescent="0.2">
      <c r="H46" s="103" t="s">
        <v>229</v>
      </c>
      <c r="I46" s="357"/>
      <c r="J46" s="357"/>
      <c r="K46" s="357"/>
      <c r="L46" s="357"/>
      <c r="M46" s="357"/>
    </row>
    <row r="48" spans="1:15" x14ac:dyDescent="0.2">
      <c r="G48" s="103" t="s">
        <v>230</v>
      </c>
      <c r="I48" s="357"/>
      <c r="J48" s="357"/>
      <c r="K48" s="357"/>
      <c r="L48" s="357"/>
      <c r="M48" s="357"/>
    </row>
  </sheetData>
  <mergeCells count="201">
    <mergeCell ref="I11:J11"/>
    <mergeCell ref="K11:L11"/>
    <mergeCell ref="C12:D12"/>
    <mergeCell ref="E12:F12"/>
    <mergeCell ref="G12:H12"/>
    <mergeCell ref="I12:J12"/>
    <mergeCell ref="A1:A6"/>
    <mergeCell ref="B3:B6"/>
    <mergeCell ref="C9:D9"/>
    <mergeCell ref="E9:F9"/>
    <mergeCell ref="B1:N2"/>
    <mergeCell ref="C3:D6"/>
    <mergeCell ref="K9:L9"/>
    <mergeCell ref="K7:L7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I5:J6"/>
    <mergeCell ref="N3:N6"/>
    <mergeCell ref="E5:F6"/>
    <mergeCell ref="G5:H6"/>
    <mergeCell ref="C10:D10"/>
    <mergeCell ref="E10:F10"/>
    <mergeCell ref="G10:H10"/>
    <mergeCell ref="I10:J10"/>
    <mergeCell ref="K10:L10"/>
    <mergeCell ref="G9:H9"/>
    <mergeCell ref="I9:J9"/>
    <mergeCell ref="K5:L6"/>
    <mergeCell ref="E3:M4"/>
    <mergeCell ref="M5:M6"/>
    <mergeCell ref="K12:L12"/>
    <mergeCell ref="C11:D11"/>
    <mergeCell ref="K15:L15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3:L13"/>
    <mergeCell ref="C14:D14"/>
    <mergeCell ref="E14:F14"/>
    <mergeCell ref="G14:H14"/>
    <mergeCell ref="I14:J14"/>
    <mergeCell ref="K14:L14"/>
    <mergeCell ref="C13:D13"/>
    <mergeCell ref="E13:F13"/>
    <mergeCell ref="G13:H13"/>
    <mergeCell ref="I13:J13"/>
    <mergeCell ref="E11:F11"/>
    <mergeCell ref="G11:H11"/>
    <mergeCell ref="K17:L17"/>
    <mergeCell ref="C18:D18"/>
    <mergeCell ref="E18:F18"/>
    <mergeCell ref="G18:H18"/>
    <mergeCell ref="I18:J18"/>
    <mergeCell ref="K18:L18"/>
    <mergeCell ref="C17:D17"/>
    <mergeCell ref="E17:F17"/>
    <mergeCell ref="G17:H17"/>
    <mergeCell ref="I17:J17"/>
    <mergeCell ref="K19:L19"/>
    <mergeCell ref="C20:D20"/>
    <mergeCell ref="E20:F20"/>
    <mergeCell ref="G20:H20"/>
    <mergeCell ref="I20:J20"/>
    <mergeCell ref="K20:L20"/>
    <mergeCell ref="C19:D19"/>
    <mergeCell ref="E19:F19"/>
    <mergeCell ref="G19:H19"/>
    <mergeCell ref="I19:J19"/>
    <mergeCell ref="K21:L21"/>
    <mergeCell ref="C22:D22"/>
    <mergeCell ref="E22:F22"/>
    <mergeCell ref="G22:H22"/>
    <mergeCell ref="I22:J22"/>
    <mergeCell ref="K22:L22"/>
    <mergeCell ref="C21:D21"/>
    <mergeCell ref="E21:F21"/>
    <mergeCell ref="G21:H21"/>
    <mergeCell ref="I21:J21"/>
    <mergeCell ref="K25:L25"/>
    <mergeCell ref="K26:L26"/>
    <mergeCell ref="I29:J29"/>
    <mergeCell ref="K27:L27"/>
    <mergeCell ref="I26:J26"/>
    <mergeCell ref="I27:J27"/>
    <mergeCell ref="K23:L23"/>
    <mergeCell ref="C24:D24"/>
    <mergeCell ref="E24:F24"/>
    <mergeCell ref="G24:H24"/>
    <mergeCell ref="I24:J24"/>
    <mergeCell ref="K24:L24"/>
    <mergeCell ref="C23:D23"/>
    <mergeCell ref="E23:F23"/>
    <mergeCell ref="G23:H23"/>
    <mergeCell ref="I23:J23"/>
    <mergeCell ref="C27:D27"/>
    <mergeCell ref="E27:F27"/>
    <mergeCell ref="C25:D25"/>
    <mergeCell ref="E25:F25"/>
    <mergeCell ref="G25:H25"/>
    <mergeCell ref="I25:J25"/>
    <mergeCell ref="C26:D26"/>
    <mergeCell ref="E26:F26"/>
    <mergeCell ref="G26:H26"/>
    <mergeCell ref="G27:H27"/>
    <mergeCell ref="K36:L36"/>
    <mergeCell ref="K33:L33"/>
    <mergeCell ref="K31:L31"/>
    <mergeCell ref="K29:L29"/>
    <mergeCell ref="I36:J36"/>
    <mergeCell ref="I28:J28"/>
    <mergeCell ref="K35:L35"/>
    <mergeCell ref="I30:J30"/>
    <mergeCell ref="G32:H32"/>
    <mergeCell ref="G33:H33"/>
    <mergeCell ref="K32:L32"/>
    <mergeCell ref="K34:L34"/>
    <mergeCell ref="K30:L30"/>
    <mergeCell ref="K28:L28"/>
    <mergeCell ref="I33:J33"/>
    <mergeCell ref="G31:H31"/>
    <mergeCell ref="I31:J31"/>
    <mergeCell ref="I32:J32"/>
    <mergeCell ref="C31:D31"/>
    <mergeCell ref="G29:H29"/>
    <mergeCell ref="C30:D30"/>
    <mergeCell ref="C28:D28"/>
    <mergeCell ref="E28:F28"/>
    <mergeCell ref="G28:H28"/>
    <mergeCell ref="G30:H30"/>
    <mergeCell ref="E30:F30"/>
    <mergeCell ref="E31:F31"/>
    <mergeCell ref="C29:D29"/>
    <mergeCell ref="E29:F29"/>
    <mergeCell ref="C32:D32"/>
    <mergeCell ref="E32:F32"/>
    <mergeCell ref="E34:F34"/>
    <mergeCell ref="C34:D34"/>
    <mergeCell ref="I34:J34"/>
    <mergeCell ref="C33:D33"/>
    <mergeCell ref="C37:D37"/>
    <mergeCell ref="E37:F37"/>
    <mergeCell ref="G35:H35"/>
    <mergeCell ref="C35:D35"/>
    <mergeCell ref="E35:F35"/>
    <mergeCell ref="C36:D36"/>
    <mergeCell ref="I35:J35"/>
    <mergeCell ref="E36:F36"/>
    <mergeCell ref="G36:H36"/>
    <mergeCell ref="G34:H34"/>
    <mergeCell ref="E33:F33"/>
    <mergeCell ref="C39:D39"/>
    <mergeCell ref="K38:L38"/>
    <mergeCell ref="I38:J38"/>
    <mergeCell ref="I41:J41"/>
    <mergeCell ref="K41:L41"/>
    <mergeCell ref="K43:L43"/>
    <mergeCell ref="I40:J40"/>
    <mergeCell ref="G37:H37"/>
    <mergeCell ref="I37:J37"/>
    <mergeCell ref="K37:L37"/>
    <mergeCell ref="G39:H39"/>
    <mergeCell ref="G43:H43"/>
    <mergeCell ref="G40:H40"/>
    <mergeCell ref="G38:H38"/>
    <mergeCell ref="K39:L39"/>
    <mergeCell ref="I39:J39"/>
    <mergeCell ref="C38:D38"/>
    <mergeCell ref="E38:F38"/>
    <mergeCell ref="E39:F39"/>
    <mergeCell ref="C44:D44"/>
    <mergeCell ref="C40:D40"/>
    <mergeCell ref="C42:D42"/>
    <mergeCell ref="C43:D43"/>
    <mergeCell ref="C41:D41"/>
    <mergeCell ref="K44:L44"/>
    <mergeCell ref="G41:H41"/>
    <mergeCell ref="K40:L40"/>
    <mergeCell ref="G44:H44"/>
    <mergeCell ref="I44:J44"/>
    <mergeCell ref="G42:H42"/>
    <mergeCell ref="K42:L42"/>
    <mergeCell ref="I42:J42"/>
    <mergeCell ref="I43:J43"/>
    <mergeCell ref="E40:F40"/>
    <mergeCell ref="E41:F41"/>
    <mergeCell ref="E42:F42"/>
    <mergeCell ref="E43:F43"/>
    <mergeCell ref="E44:F44"/>
  </mergeCells>
  <phoneticPr fontId="32" type="noConversion"/>
  <dataValidations count="1">
    <dataValidation type="list" allowBlank="1" showInputMessage="1" showErrorMessage="1" sqref="N3:N6 M5">
      <formula1>serials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workbookViewId="0">
      <selection sqref="A1:U44"/>
    </sheetView>
  </sheetViews>
  <sheetFormatPr defaultRowHeight="12.75" x14ac:dyDescent="0.2"/>
  <cols>
    <col min="1" max="1" width="39.140625" customWidth="1"/>
  </cols>
  <sheetData>
    <row r="1" spans="1:21" x14ac:dyDescent="0.2">
      <c r="A1" s="470" t="s">
        <v>1</v>
      </c>
      <c r="B1" s="476" t="s">
        <v>84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8"/>
    </row>
    <row r="2" spans="1:21" x14ac:dyDescent="0.2">
      <c r="A2" s="471"/>
      <c r="B2" s="476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8"/>
    </row>
    <row r="3" spans="1:21" x14ac:dyDescent="0.2">
      <c r="A3" s="471"/>
      <c r="B3" s="468" t="s">
        <v>127</v>
      </c>
      <c r="C3" s="533" t="s">
        <v>128</v>
      </c>
      <c r="D3" s="118"/>
      <c r="E3" s="527" t="s">
        <v>86</v>
      </c>
      <c r="F3" s="528"/>
      <c r="G3" s="528"/>
      <c r="H3" s="529"/>
      <c r="I3" s="527" t="s">
        <v>129</v>
      </c>
      <c r="J3" s="528"/>
      <c r="K3" s="528"/>
      <c r="L3" s="529"/>
      <c r="M3" s="568" t="s">
        <v>88</v>
      </c>
      <c r="N3" s="568" t="s">
        <v>89</v>
      </c>
      <c r="O3" s="568" t="s">
        <v>90</v>
      </c>
      <c r="P3" s="568" t="s">
        <v>131</v>
      </c>
      <c r="Q3" s="568" t="s">
        <v>132</v>
      </c>
      <c r="R3" s="568" t="s">
        <v>100</v>
      </c>
      <c r="S3" s="568" t="s">
        <v>133</v>
      </c>
      <c r="T3" s="568" t="s">
        <v>134</v>
      </c>
      <c r="U3" s="568" t="s">
        <v>135</v>
      </c>
    </row>
    <row r="4" spans="1:21" x14ac:dyDescent="0.2">
      <c r="A4" s="471"/>
      <c r="B4" s="490"/>
      <c r="C4" s="534"/>
      <c r="D4" s="119"/>
      <c r="E4" s="530"/>
      <c r="F4" s="531"/>
      <c r="G4" s="531"/>
      <c r="H4" s="532"/>
      <c r="I4" s="530"/>
      <c r="J4" s="531"/>
      <c r="K4" s="531"/>
      <c r="L4" s="532"/>
      <c r="M4" s="568"/>
      <c r="N4" s="568"/>
      <c r="O4" s="568"/>
      <c r="P4" s="568"/>
      <c r="Q4" s="568"/>
      <c r="R4" s="568"/>
      <c r="S4" s="568"/>
      <c r="T4" s="568"/>
      <c r="U4" s="568"/>
    </row>
    <row r="5" spans="1:21" x14ac:dyDescent="0.2">
      <c r="A5" s="471"/>
      <c r="B5" s="490"/>
      <c r="C5" s="534"/>
      <c r="D5" s="119"/>
      <c r="E5" s="533" t="s">
        <v>15</v>
      </c>
      <c r="F5" s="481"/>
      <c r="G5" s="533" t="s">
        <v>29</v>
      </c>
      <c r="H5" s="481"/>
      <c r="I5" s="533" t="s">
        <v>15</v>
      </c>
      <c r="J5" s="119"/>
      <c r="K5" s="533" t="s">
        <v>130</v>
      </c>
      <c r="L5" s="481"/>
      <c r="M5" s="568"/>
      <c r="N5" s="568"/>
      <c r="O5" s="568"/>
      <c r="P5" s="568"/>
      <c r="Q5" s="568"/>
      <c r="R5" s="568"/>
      <c r="S5" s="568"/>
      <c r="T5" s="568"/>
      <c r="U5" s="568"/>
    </row>
    <row r="6" spans="1:21" x14ac:dyDescent="0.2">
      <c r="A6" s="472"/>
      <c r="B6" s="469"/>
      <c r="C6" s="535"/>
      <c r="D6" s="120"/>
      <c r="E6" s="535"/>
      <c r="F6" s="482"/>
      <c r="G6" s="535"/>
      <c r="H6" s="482"/>
      <c r="I6" s="535"/>
      <c r="J6" s="120"/>
      <c r="K6" s="535"/>
      <c r="L6" s="482"/>
      <c r="M6" s="568"/>
      <c r="N6" s="568"/>
      <c r="O6" s="568"/>
      <c r="P6" s="568"/>
      <c r="Q6" s="568"/>
      <c r="R6" s="568"/>
      <c r="S6" s="568"/>
      <c r="T6" s="568"/>
      <c r="U6" s="568"/>
    </row>
    <row r="7" spans="1:21" x14ac:dyDescent="0.2">
      <c r="A7" s="33" t="s">
        <v>87</v>
      </c>
      <c r="B7" s="33">
        <v>79</v>
      </c>
      <c r="C7" s="525">
        <v>80</v>
      </c>
      <c r="D7" s="526"/>
      <c r="E7" s="525">
        <v>81</v>
      </c>
      <c r="F7" s="526"/>
      <c r="G7" s="525">
        <v>82</v>
      </c>
      <c r="H7" s="526"/>
      <c r="I7" s="525">
        <v>83</v>
      </c>
      <c r="J7" s="526"/>
      <c r="K7" s="525">
        <v>84</v>
      </c>
      <c r="L7" s="526"/>
      <c r="M7" s="32">
        <v>85</v>
      </c>
      <c r="N7" s="32">
        <v>86</v>
      </c>
      <c r="O7" s="32">
        <v>87</v>
      </c>
      <c r="P7" s="32">
        <v>88</v>
      </c>
      <c r="Q7" s="32">
        <v>89</v>
      </c>
      <c r="R7" s="33">
        <v>90</v>
      </c>
      <c r="S7" s="32">
        <v>91</v>
      </c>
      <c r="T7" s="33">
        <v>92</v>
      </c>
      <c r="U7" s="33">
        <v>93</v>
      </c>
    </row>
    <row r="8" spans="1:21" ht="25.5" x14ac:dyDescent="0.2">
      <c r="A8" s="86" t="s">
        <v>30</v>
      </c>
      <c r="B8" s="55">
        <f>SUM(B9:B11)</f>
        <v>1073</v>
      </c>
      <c r="C8" s="505">
        <f t="shared" ref="C8:L8" si="0">SUM(C9:C11)</f>
        <v>1057</v>
      </c>
      <c r="D8" s="506">
        <f t="shared" si="0"/>
        <v>236</v>
      </c>
      <c r="E8" s="505">
        <f t="shared" si="0"/>
        <v>4831</v>
      </c>
      <c r="F8" s="506">
        <f t="shared" si="0"/>
        <v>0</v>
      </c>
      <c r="G8" s="505">
        <f t="shared" si="0"/>
        <v>4626</v>
      </c>
      <c r="H8" s="506">
        <f t="shared" si="0"/>
        <v>0</v>
      </c>
      <c r="I8" s="505">
        <f t="shared" si="0"/>
        <v>4919</v>
      </c>
      <c r="J8" s="506">
        <f t="shared" si="0"/>
        <v>4869</v>
      </c>
      <c r="K8" s="505">
        <f t="shared" si="0"/>
        <v>4869</v>
      </c>
      <c r="L8" s="506">
        <f t="shared" si="0"/>
        <v>173</v>
      </c>
      <c r="M8" s="56">
        <v>171</v>
      </c>
      <c r="N8" s="56">
        <f t="shared" ref="N8:U8" si="1">SUM(N9:N11)</f>
        <v>22</v>
      </c>
      <c r="O8" s="56">
        <f t="shared" si="1"/>
        <v>24</v>
      </c>
      <c r="P8" s="56">
        <f t="shared" si="1"/>
        <v>1110</v>
      </c>
      <c r="Q8" s="56">
        <f t="shared" si="1"/>
        <v>31</v>
      </c>
      <c r="R8" s="108">
        <f t="shared" si="1"/>
        <v>519</v>
      </c>
      <c r="S8" s="108">
        <f t="shared" si="1"/>
        <v>381378</v>
      </c>
      <c r="T8" s="108">
        <f t="shared" si="1"/>
        <v>449090</v>
      </c>
      <c r="U8" s="108">
        <f t="shared" si="1"/>
        <v>19589</v>
      </c>
    </row>
    <row r="9" spans="1:21" ht="14.25" x14ac:dyDescent="0.2">
      <c r="A9" s="278" t="s">
        <v>25</v>
      </c>
      <c r="B9" s="285">
        <v>1071</v>
      </c>
      <c r="C9" s="536">
        <v>1055</v>
      </c>
      <c r="D9" s="537"/>
      <c r="E9" s="536">
        <v>4595</v>
      </c>
      <c r="F9" s="537"/>
      <c r="G9" s="536">
        <v>4390</v>
      </c>
      <c r="H9" s="537"/>
      <c r="I9" s="286">
        <v>4836</v>
      </c>
      <c r="J9" s="286">
        <v>4869</v>
      </c>
      <c r="K9" s="280">
        <v>4786</v>
      </c>
      <c r="L9" s="286">
        <v>173</v>
      </c>
      <c r="M9" s="280">
        <v>173</v>
      </c>
      <c r="N9" s="280">
        <v>22</v>
      </c>
      <c r="O9" s="280">
        <v>24</v>
      </c>
      <c r="P9" s="280">
        <v>1103</v>
      </c>
      <c r="Q9" s="280">
        <v>29</v>
      </c>
      <c r="R9" s="280">
        <v>504</v>
      </c>
      <c r="S9" s="286">
        <v>365678</v>
      </c>
      <c r="T9" s="263">
        <v>432582</v>
      </c>
      <c r="U9" s="263">
        <v>19085</v>
      </c>
    </row>
    <row r="10" spans="1:21" ht="14.25" x14ac:dyDescent="0.2">
      <c r="A10" s="87" t="s">
        <v>26</v>
      </c>
      <c r="B10" s="104">
        <v>1</v>
      </c>
      <c r="C10" s="104">
        <v>1</v>
      </c>
      <c r="D10" s="117">
        <v>182</v>
      </c>
      <c r="E10" s="447">
        <v>182</v>
      </c>
      <c r="F10" s="449"/>
      <c r="G10" s="447">
        <v>182</v>
      </c>
      <c r="H10" s="449"/>
      <c r="I10" s="447">
        <v>63</v>
      </c>
      <c r="J10" s="449"/>
      <c r="K10" s="447">
        <v>63</v>
      </c>
      <c r="L10" s="449"/>
      <c r="M10" s="60">
        <v>0</v>
      </c>
      <c r="N10" s="60">
        <v>0</v>
      </c>
      <c r="O10" s="60">
        <v>0</v>
      </c>
      <c r="P10" s="60">
        <v>5</v>
      </c>
      <c r="Q10" s="60">
        <v>0</v>
      </c>
      <c r="R10" s="60">
        <v>2</v>
      </c>
      <c r="S10" s="60">
        <v>5200</v>
      </c>
      <c r="T10" s="60">
        <v>4900</v>
      </c>
      <c r="U10" s="60">
        <v>290</v>
      </c>
    </row>
    <row r="11" spans="1:21" ht="25.5" x14ac:dyDescent="0.2">
      <c r="A11" s="87" t="s">
        <v>27</v>
      </c>
      <c r="B11" s="104">
        <v>1</v>
      </c>
      <c r="C11" s="104">
        <v>1</v>
      </c>
      <c r="D11" s="117">
        <v>54</v>
      </c>
      <c r="E11" s="447">
        <v>54</v>
      </c>
      <c r="F11" s="449"/>
      <c r="G11" s="447">
        <v>54</v>
      </c>
      <c r="H11" s="449"/>
      <c r="I11" s="447">
        <v>20</v>
      </c>
      <c r="J11" s="449"/>
      <c r="K11" s="447">
        <v>20</v>
      </c>
      <c r="L11" s="449"/>
      <c r="M11" s="60">
        <v>2</v>
      </c>
      <c r="N11" s="60">
        <v>0</v>
      </c>
      <c r="O11" s="60">
        <v>0</v>
      </c>
      <c r="P11" s="60">
        <v>2</v>
      </c>
      <c r="Q11" s="60">
        <v>2</v>
      </c>
      <c r="R11" s="60">
        <v>13</v>
      </c>
      <c r="S11" s="60">
        <v>10500</v>
      </c>
      <c r="T11" s="60">
        <v>11608</v>
      </c>
      <c r="U11" s="60">
        <v>214</v>
      </c>
    </row>
    <row r="12" spans="1:21" ht="25.5" x14ac:dyDescent="0.2">
      <c r="A12" s="86" t="s">
        <v>48</v>
      </c>
      <c r="B12" s="55">
        <f ca="1">SUM(B13:B16)</f>
        <v>593</v>
      </c>
      <c r="C12" s="505">
        <f t="shared" ref="C12:U12" ca="1" si="2">SUM(C13:C16)</f>
        <v>423</v>
      </c>
      <c r="D12" s="506">
        <f t="shared" si="2"/>
        <v>0</v>
      </c>
      <c r="E12" s="505">
        <f t="shared" ca="1" si="2"/>
        <v>1757</v>
      </c>
      <c r="F12" s="506">
        <f t="shared" si="2"/>
        <v>0</v>
      </c>
      <c r="G12" s="505">
        <f t="shared" ca="1" si="2"/>
        <v>1488</v>
      </c>
      <c r="H12" s="506">
        <f t="shared" si="2"/>
        <v>0</v>
      </c>
      <c r="I12" s="505">
        <f t="shared" ca="1" si="2"/>
        <v>995</v>
      </c>
      <c r="J12" s="506">
        <f t="shared" si="2"/>
        <v>0</v>
      </c>
      <c r="K12" s="505">
        <f t="shared" ca="1" si="2"/>
        <v>901</v>
      </c>
      <c r="L12" s="506">
        <f t="shared" si="2"/>
        <v>0</v>
      </c>
      <c r="M12" s="55">
        <f t="shared" ca="1" si="2"/>
        <v>140</v>
      </c>
      <c r="N12" s="55">
        <f t="shared" ca="1" si="2"/>
        <v>46</v>
      </c>
      <c r="O12" s="55">
        <f t="shared" ca="1" si="2"/>
        <v>53</v>
      </c>
      <c r="P12" s="55">
        <f t="shared" ca="1" si="2"/>
        <v>88</v>
      </c>
      <c r="Q12" s="55">
        <f t="shared" ca="1" si="2"/>
        <v>0</v>
      </c>
      <c r="R12" s="55">
        <f t="shared" ca="1" si="2"/>
        <v>10</v>
      </c>
      <c r="S12" s="55">
        <f t="shared" ca="1" si="2"/>
        <v>68129</v>
      </c>
      <c r="T12" s="55">
        <f t="shared" ca="1" si="2"/>
        <v>72232</v>
      </c>
      <c r="U12" s="55">
        <f t="shared" ca="1" si="2"/>
        <v>23686</v>
      </c>
    </row>
    <row r="13" spans="1:21" ht="25.5" x14ac:dyDescent="0.2">
      <c r="A13" s="87" t="s">
        <v>49</v>
      </c>
      <c r="B13" s="271">
        <v>27</v>
      </c>
      <c r="C13" s="511">
        <v>27</v>
      </c>
      <c r="D13" s="512"/>
      <c r="E13" s="511">
        <v>845</v>
      </c>
      <c r="F13" s="512"/>
      <c r="G13" s="511">
        <v>817</v>
      </c>
      <c r="H13" s="512"/>
      <c r="I13" s="511">
        <v>507</v>
      </c>
      <c r="J13" s="512"/>
      <c r="K13" s="511">
        <v>502</v>
      </c>
      <c r="L13" s="512"/>
      <c r="M13" s="272">
        <v>28</v>
      </c>
      <c r="N13" s="272">
        <v>18</v>
      </c>
      <c r="O13" s="272">
        <v>13</v>
      </c>
      <c r="P13" s="272">
        <v>15</v>
      </c>
      <c r="Q13" s="272">
        <v>0</v>
      </c>
      <c r="R13" s="272">
        <v>5</v>
      </c>
      <c r="S13" s="272">
        <v>42359</v>
      </c>
      <c r="T13" s="272">
        <v>63107</v>
      </c>
      <c r="U13" s="272">
        <v>5165</v>
      </c>
    </row>
    <row r="14" spans="1:21" ht="51" x14ac:dyDescent="0.2">
      <c r="A14" s="87" t="s">
        <v>219</v>
      </c>
      <c r="B14" s="366">
        <f ca="1">SUM(B10:B13)</f>
        <v>24</v>
      </c>
      <c r="C14" s="366">
        <f ca="1">SUM(C10:C13)</f>
        <v>21</v>
      </c>
      <c r="D14" s="366"/>
      <c r="E14" s="366">
        <f ca="1">SUM(E10:E13)</f>
        <v>154</v>
      </c>
      <c r="F14" s="366"/>
      <c r="G14" s="666">
        <f ca="1">SUM(G10:G13)</f>
        <v>123</v>
      </c>
      <c r="H14" s="666"/>
      <c r="I14" s="366">
        <f ca="1">SUM(I10:I13)</f>
        <v>117</v>
      </c>
      <c r="J14" s="366"/>
      <c r="K14" s="366">
        <f ca="1">SUM(K10:K13)</f>
        <v>95</v>
      </c>
      <c r="L14" s="366"/>
      <c r="M14" s="366">
        <f t="shared" ref="M14:U14" ca="1" si="3">SUM(M10:M13)</f>
        <v>7</v>
      </c>
      <c r="N14" s="366">
        <f t="shared" ca="1" si="3"/>
        <v>1</v>
      </c>
      <c r="O14" s="366">
        <f t="shared" ca="1" si="3"/>
        <v>4</v>
      </c>
      <c r="P14" s="366">
        <f t="shared" ca="1" si="3"/>
        <v>6</v>
      </c>
      <c r="Q14" s="366">
        <f t="shared" ca="1" si="3"/>
        <v>0</v>
      </c>
      <c r="R14" s="366">
        <f t="shared" ca="1" si="3"/>
        <v>0</v>
      </c>
      <c r="S14" s="366">
        <f t="shared" ca="1" si="3"/>
        <v>3798</v>
      </c>
      <c r="T14" s="366">
        <f t="shared" ca="1" si="3"/>
        <v>3798</v>
      </c>
      <c r="U14" s="366">
        <f t="shared" ca="1" si="3"/>
        <v>1478</v>
      </c>
    </row>
    <row r="15" spans="1:21" ht="38.25" x14ac:dyDescent="0.2">
      <c r="A15" s="87" t="s">
        <v>52</v>
      </c>
      <c r="B15" s="370">
        <v>28</v>
      </c>
      <c r="C15" s="370">
        <v>22</v>
      </c>
      <c r="D15" s="370"/>
      <c r="E15" s="370">
        <v>132</v>
      </c>
      <c r="F15" s="370"/>
      <c r="G15" s="463">
        <v>109</v>
      </c>
      <c r="H15" s="465"/>
      <c r="I15" s="370">
        <v>112</v>
      </c>
      <c r="J15" s="370"/>
      <c r="K15" s="370">
        <v>97</v>
      </c>
      <c r="L15" s="370"/>
      <c r="M15" s="370">
        <v>5</v>
      </c>
      <c r="N15" s="370">
        <v>0</v>
      </c>
      <c r="O15" s="370">
        <v>0</v>
      </c>
      <c r="P15" s="370">
        <v>7</v>
      </c>
      <c r="Q15" s="370">
        <v>0</v>
      </c>
      <c r="R15" s="370">
        <v>0</v>
      </c>
      <c r="S15" s="370">
        <v>6149</v>
      </c>
      <c r="T15" s="370">
        <v>6031</v>
      </c>
      <c r="U15" s="370">
        <v>783</v>
      </c>
    </row>
    <row r="16" spans="1:21" ht="25.5" x14ac:dyDescent="0.2">
      <c r="A16" s="87" t="s">
        <v>53</v>
      </c>
      <c r="B16" s="214">
        <v>528</v>
      </c>
      <c r="C16" s="585">
        <v>365</v>
      </c>
      <c r="D16" s="586"/>
      <c r="E16" s="585">
        <v>694</v>
      </c>
      <c r="F16" s="586"/>
      <c r="G16" s="585">
        <v>494</v>
      </c>
      <c r="H16" s="586"/>
      <c r="I16" s="585">
        <v>317</v>
      </c>
      <c r="J16" s="586"/>
      <c r="K16" s="585">
        <v>246</v>
      </c>
      <c r="L16" s="586"/>
      <c r="M16" s="62">
        <v>102</v>
      </c>
      <c r="N16" s="62">
        <v>27</v>
      </c>
      <c r="O16" s="62">
        <v>38</v>
      </c>
      <c r="P16" s="62">
        <v>60</v>
      </c>
      <c r="Q16" s="62">
        <v>0</v>
      </c>
      <c r="R16" s="359">
        <v>5</v>
      </c>
      <c r="S16" s="359">
        <v>16527</v>
      </c>
      <c r="T16" s="359">
        <v>0</v>
      </c>
      <c r="U16" s="359">
        <v>16904</v>
      </c>
    </row>
    <row r="17" spans="1:21" ht="38.25" x14ac:dyDescent="0.2">
      <c r="A17" s="88" t="s">
        <v>54</v>
      </c>
      <c r="B17" s="135">
        <v>5</v>
      </c>
      <c r="C17" s="509">
        <v>5</v>
      </c>
      <c r="D17" s="510"/>
      <c r="E17" s="509">
        <v>84</v>
      </c>
      <c r="F17" s="510"/>
      <c r="G17" s="509">
        <v>84</v>
      </c>
      <c r="H17" s="510"/>
      <c r="I17" s="509">
        <v>10</v>
      </c>
      <c r="J17" s="510"/>
      <c r="K17" s="538">
        <v>10</v>
      </c>
      <c r="L17" s="539"/>
      <c r="M17" s="135">
        <v>2</v>
      </c>
      <c r="N17" s="135">
        <v>3</v>
      </c>
      <c r="O17" s="135">
        <v>1</v>
      </c>
      <c r="P17" s="135">
        <v>5</v>
      </c>
      <c r="Q17" s="135">
        <v>0</v>
      </c>
      <c r="R17" s="135">
        <v>1</v>
      </c>
      <c r="S17" s="135">
        <v>437</v>
      </c>
      <c r="T17" s="135">
        <v>437</v>
      </c>
      <c r="U17" s="135">
        <v>248</v>
      </c>
    </row>
    <row r="18" spans="1:21" ht="25.5" x14ac:dyDescent="0.2">
      <c r="A18" s="86" t="s">
        <v>50</v>
      </c>
      <c r="B18" s="55">
        <f>SUM(B22:B25)</f>
        <v>8</v>
      </c>
      <c r="C18" s="505">
        <f t="shared" ref="C18:U18" si="4">SUM(C22:C25)</f>
        <v>8</v>
      </c>
      <c r="D18" s="506">
        <f t="shared" si="4"/>
        <v>0</v>
      </c>
      <c r="E18" s="505">
        <f t="shared" si="4"/>
        <v>15</v>
      </c>
      <c r="F18" s="506">
        <f t="shared" si="4"/>
        <v>0</v>
      </c>
      <c r="G18" s="505">
        <f t="shared" si="4"/>
        <v>13</v>
      </c>
      <c r="H18" s="506">
        <f t="shared" si="4"/>
        <v>0</v>
      </c>
      <c r="I18" s="505">
        <f t="shared" si="4"/>
        <v>11</v>
      </c>
      <c r="J18" s="506">
        <f t="shared" si="4"/>
        <v>0</v>
      </c>
      <c r="K18" s="505">
        <f t="shared" si="4"/>
        <v>9</v>
      </c>
      <c r="L18" s="506">
        <f t="shared" si="4"/>
        <v>0</v>
      </c>
      <c r="M18" s="55">
        <f t="shared" si="4"/>
        <v>4</v>
      </c>
      <c r="N18" s="55">
        <f t="shared" si="4"/>
        <v>2</v>
      </c>
      <c r="O18" s="55">
        <f t="shared" si="4"/>
        <v>0</v>
      </c>
      <c r="P18" s="55">
        <f t="shared" si="4"/>
        <v>1</v>
      </c>
      <c r="Q18" s="55">
        <f t="shared" si="4"/>
        <v>0</v>
      </c>
      <c r="R18" s="55">
        <f t="shared" si="4"/>
        <v>0</v>
      </c>
      <c r="S18" s="55">
        <f t="shared" si="4"/>
        <v>120</v>
      </c>
      <c r="T18" s="55">
        <f t="shared" si="4"/>
        <v>120</v>
      </c>
      <c r="U18" s="55">
        <f t="shared" si="4"/>
        <v>79</v>
      </c>
    </row>
    <row r="19" spans="1:21" ht="14.25" x14ac:dyDescent="0.2">
      <c r="A19" s="89" t="s">
        <v>32</v>
      </c>
      <c r="B19" s="63">
        <f>SUM(B20:B25)</f>
        <v>13</v>
      </c>
      <c r="C19" s="523">
        <f t="shared" ref="C19:U19" si="5">SUM(C20:C25)</f>
        <v>13</v>
      </c>
      <c r="D19" s="524">
        <f t="shared" si="5"/>
        <v>0</v>
      </c>
      <c r="E19" s="523">
        <f t="shared" si="5"/>
        <v>163</v>
      </c>
      <c r="F19" s="524">
        <f t="shared" si="5"/>
        <v>0</v>
      </c>
      <c r="G19" s="523">
        <f t="shared" si="5"/>
        <v>137</v>
      </c>
      <c r="H19" s="524">
        <f t="shared" si="5"/>
        <v>0</v>
      </c>
      <c r="I19" s="523">
        <f t="shared" si="5"/>
        <v>105</v>
      </c>
      <c r="J19" s="524">
        <f t="shared" si="5"/>
        <v>0</v>
      </c>
      <c r="K19" s="523">
        <f t="shared" si="5"/>
        <v>99</v>
      </c>
      <c r="L19" s="524">
        <f t="shared" si="5"/>
        <v>0</v>
      </c>
      <c r="M19" s="63">
        <f t="shared" si="5"/>
        <v>12</v>
      </c>
      <c r="N19" s="63">
        <f t="shared" si="5"/>
        <v>7</v>
      </c>
      <c r="O19" s="63">
        <f t="shared" si="5"/>
        <v>3</v>
      </c>
      <c r="P19" s="63">
        <f t="shared" si="5"/>
        <v>1</v>
      </c>
      <c r="Q19" s="63">
        <f t="shared" si="5"/>
        <v>0</v>
      </c>
      <c r="R19" s="63">
        <f t="shared" si="5"/>
        <v>3</v>
      </c>
      <c r="S19" s="63">
        <f t="shared" si="5"/>
        <v>4929</v>
      </c>
      <c r="T19" s="63">
        <f t="shared" si="5"/>
        <v>7929</v>
      </c>
      <c r="U19" s="63">
        <f t="shared" si="5"/>
        <v>655</v>
      </c>
    </row>
    <row r="20" spans="1:21" ht="38.25" x14ac:dyDescent="0.2">
      <c r="A20" s="90" t="s">
        <v>33</v>
      </c>
      <c r="B20" s="367">
        <v>1</v>
      </c>
      <c r="C20" s="517">
        <v>1</v>
      </c>
      <c r="D20" s="518"/>
      <c r="E20" s="517">
        <v>122</v>
      </c>
      <c r="F20" s="518"/>
      <c r="G20" s="517">
        <v>102</v>
      </c>
      <c r="H20" s="518"/>
      <c r="I20" s="517">
        <v>70</v>
      </c>
      <c r="J20" s="518"/>
      <c r="K20" s="517">
        <v>70</v>
      </c>
      <c r="L20" s="518"/>
      <c r="M20" s="68">
        <v>7</v>
      </c>
      <c r="N20" s="68">
        <v>5</v>
      </c>
      <c r="O20" s="68">
        <v>3</v>
      </c>
      <c r="P20" s="68">
        <v>0</v>
      </c>
      <c r="Q20" s="71">
        <v>0</v>
      </c>
      <c r="R20" s="60">
        <v>3</v>
      </c>
      <c r="S20" s="60">
        <v>4359</v>
      </c>
      <c r="T20" s="60">
        <v>7359</v>
      </c>
      <c r="U20" s="60">
        <v>394</v>
      </c>
    </row>
    <row r="21" spans="1:21" ht="63.75" x14ac:dyDescent="0.2">
      <c r="A21" s="91" t="s">
        <v>211</v>
      </c>
      <c r="B21" s="360">
        <v>4</v>
      </c>
      <c r="C21" s="517">
        <v>4</v>
      </c>
      <c r="D21" s="518"/>
      <c r="E21" s="517">
        <v>26</v>
      </c>
      <c r="F21" s="518"/>
      <c r="G21" s="517">
        <v>22</v>
      </c>
      <c r="H21" s="518"/>
      <c r="I21" s="517">
        <v>24</v>
      </c>
      <c r="J21" s="518"/>
      <c r="K21" s="517">
        <v>20</v>
      </c>
      <c r="L21" s="518"/>
      <c r="M21" s="68">
        <v>1</v>
      </c>
      <c r="N21" s="68">
        <v>0</v>
      </c>
      <c r="O21" s="68">
        <v>0</v>
      </c>
      <c r="P21" s="68">
        <v>0</v>
      </c>
      <c r="Q21" s="68">
        <v>0</v>
      </c>
      <c r="R21" s="60">
        <v>0</v>
      </c>
      <c r="S21" s="60">
        <v>450</v>
      </c>
      <c r="T21" s="60">
        <v>450</v>
      </c>
      <c r="U21" s="60">
        <v>182</v>
      </c>
    </row>
    <row r="22" spans="1:21" ht="38.25" x14ac:dyDescent="0.2">
      <c r="A22" s="90" t="s">
        <v>34</v>
      </c>
      <c r="B22" s="367">
        <v>1</v>
      </c>
      <c r="C22" s="517">
        <v>1</v>
      </c>
      <c r="D22" s="518"/>
      <c r="E22" s="517">
        <v>4</v>
      </c>
      <c r="F22" s="518"/>
      <c r="G22" s="519">
        <v>4</v>
      </c>
      <c r="H22" s="520"/>
      <c r="I22" s="519">
        <v>4</v>
      </c>
      <c r="J22" s="520"/>
      <c r="K22" s="519">
        <v>4</v>
      </c>
      <c r="L22" s="520"/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0">
        <v>0</v>
      </c>
      <c r="S22" s="60">
        <v>120</v>
      </c>
      <c r="T22" s="60">
        <v>120</v>
      </c>
      <c r="U22" s="60">
        <v>8</v>
      </c>
    </row>
    <row r="23" spans="1:21" ht="25.5" x14ac:dyDescent="0.2">
      <c r="A23" s="90" t="s">
        <v>207</v>
      </c>
      <c r="B23" s="367">
        <v>3</v>
      </c>
      <c r="C23" s="447">
        <v>3</v>
      </c>
      <c r="D23" s="449"/>
      <c r="E23" s="447">
        <v>5</v>
      </c>
      <c r="F23" s="449"/>
      <c r="G23" s="447">
        <v>5</v>
      </c>
      <c r="H23" s="449"/>
      <c r="I23" s="447">
        <v>2</v>
      </c>
      <c r="J23" s="449"/>
      <c r="K23" s="447">
        <v>2</v>
      </c>
      <c r="L23" s="449"/>
      <c r="M23" s="60">
        <v>2</v>
      </c>
      <c r="N23" s="60">
        <v>1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33</v>
      </c>
    </row>
    <row r="24" spans="1:21" ht="25.5" x14ac:dyDescent="0.2">
      <c r="A24" s="90" t="s">
        <v>201</v>
      </c>
      <c r="B24" s="367">
        <v>3</v>
      </c>
      <c r="C24" s="515">
        <v>3</v>
      </c>
      <c r="D24" s="516"/>
      <c r="E24" s="515">
        <v>5</v>
      </c>
      <c r="F24" s="516"/>
      <c r="G24" s="515">
        <v>3</v>
      </c>
      <c r="H24" s="516"/>
      <c r="I24" s="515">
        <v>4</v>
      </c>
      <c r="J24" s="516"/>
      <c r="K24" s="515">
        <v>2</v>
      </c>
      <c r="L24" s="516"/>
      <c r="M24" s="73">
        <v>1</v>
      </c>
      <c r="N24" s="73">
        <v>0</v>
      </c>
      <c r="O24" s="73">
        <v>0</v>
      </c>
      <c r="P24" s="73">
        <v>1</v>
      </c>
      <c r="Q24" s="73">
        <v>0</v>
      </c>
      <c r="R24" s="60">
        <v>0</v>
      </c>
      <c r="S24" s="60">
        <v>0</v>
      </c>
      <c r="T24" s="60">
        <v>0</v>
      </c>
      <c r="U24" s="60">
        <v>26</v>
      </c>
    </row>
    <row r="25" spans="1:21" ht="14.25" x14ac:dyDescent="0.2">
      <c r="A25" s="90" t="s">
        <v>203</v>
      </c>
      <c r="B25" s="367">
        <v>1</v>
      </c>
      <c r="C25" s="515">
        <v>1</v>
      </c>
      <c r="D25" s="516"/>
      <c r="E25" s="515">
        <v>1</v>
      </c>
      <c r="F25" s="516"/>
      <c r="G25" s="515">
        <v>1</v>
      </c>
      <c r="H25" s="516"/>
      <c r="I25" s="515">
        <v>1</v>
      </c>
      <c r="J25" s="516"/>
      <c r="K25" s="515">
        <v>1</v>
      </c>
      <c r="L25" s="516"/>
      <c r="M25" s="73">
        <v>1</v>
      </c>
      <c r="N25" s="73">
        <v>1</v>
      </c>
      <c r="O25" s="73">
        <v>0</v>
      </c>
      <c r="P25" s="73">
        <v>0</v>
      </c>
      <c r="Q25" s="73">
        <v>0</v>
      </c>
      <c r="R25" s="60">
        <v>0</v>
      </c>
      <c r="S25" s="60">
        <v>0</v>
      </c>
      <c r="T25" s="84">
        <v>0</v>
      </c>
      <c r="U25" s="60">
        <v>12</v>
      </c>
    </row>
    <row r="26" spans="1:21" ht="14.25" x14ac:dyDescent="0.2">
      <c r="A26" s="92" t="s">
        <v>40</v>
      </c>
      <c r="B26" s="55">
        <f>SUM(B30)</f>
        <v>1</v>
      </c>
      <c r="C26" s="505">
        <f t="shared" ref="C26:U26" si="6">SUM(C30)</f>
        <v>1</v>
      </c>
      <c r="D26" s="506">
        <f t="shared" si="6"/>
        <v>0</v>
      </c>
      <c r="E26" s="505">
        <f t="shared" si="6"/>
        <v>1</v>
      </c>
      <c r="F26" s="506">
        <f t="shared" si="6"/>
        <v>0</v>
      </c>
      <c r="G26" s="505">
        <f t="shared" si="6"/>
        <v>1</v>
      </c>
      <c r="H26" s="506">
        <f t="shared" si="6"/>
        <v>0</v>
      </c>
      <c r="I26" s="505">
        <f t="shared" si="6"/>
        <v>1</v>
      </c>
      <c r="J26" s="506">
        <f t="shared" si="6"/>
        <v>0</v>
      </c>
      <c r="K26" s="505">
        <f t="shared" si="6"/>
        <v>1</v>
      </c>
      <c r="L26" s="506">
        <f t="shared" si="6"/>
        <v>0</v>
      </c>
      <c r="M26" s="55">
        <f t="shared" si="6"/>
        <v>0</v>
      </c>
      <c r="N26" s="55">
        <f t="shared" si="6"/>
        <v>0</v>
      </c>
      <c r="O26" s="55">
        <f t="shared" si="6"/>
        <v>2</v>
      </c>
      <c r="P26" s="55">
        <f t="shared" si="6"/>
        <v>0</v>
      </c>
      <c r="Q26" s="55">
        <f t="shared" si="6"/>
        <v>0</v>
      </c>
      <c r="R26" s="55">
        <f t="shared" si="6"/>
        <v>0</v>
      </c>
      <c r="S26" s="55">
        <f t="shared" si="6"/>
        <v>0</v>
      </c>
      <c r="T26" s="55">
        <f t="shared" si="6"/>
        <v>0</v>
      </c>
      <c r="U26" s="55">
        <f t="shared" si="6"/>
        <v>67</v>
      </c>
    </row>
    <row r="27" spans="1:21" ht="25.5" x14ac:dyDescent="0.2">
      <c r="A27" s="89" t="s">
        <v>39</v>
      </c>
      <c r="B27" s="63">
        <f>SUM(B28:B30)</f>
        <v>9</v>
      </c>
      <c r="C27" s="523">
        <f t="shared" ref="C27:U27" si="7">SUM(C28:C30)</f>
        <v>7</v>
      </c>
      <c r="D27" s="524">
        <f t="shared" si="7"/>
        <v>0</v>
      </c>
      <c r="E27" s="523">
        <f t="shared" si="7"/>
        <v>57</v>
      </c>
      <c r="F27" s="524">
        <f t="shared" si="7"/>
        <v>0</v>
      </c>
      <c r="G27" s="523">
        <f t="shared" si="7"/>
        <v>48</v>
      </c>
      <c r="H27" s="524">
        <f t="shared" si="7"/>
        <v>0</v>
      </c>
      <c r="I27" s="523">
        <f t="shared" si="7"/>
        <v>30</v>
      </c>
      <c r="J27" s="524">
        <f t="shared" si="7"/>
        <v>0</v>
      </c>
      <c r="K27" s="523">
        <f t="shared" si="7"/>
        <v>15</v>
      </c>
      <c r="L27" s="524">
        <f t="shared" si="7"/>
        <v>0</v>
      </c>
      <c r="M27" s="63">
        <f t="shared" si="7"/>
        <v>4</v>
      </c>
      <c r="N27" s="63">
        <f t="shared" si="7"/>
        <v>1</v>
      </c>
      <c r="O27" s="63">
        <f t="shared" si="7"/>
        <v>5</v>
      </c>
      <c r="P27" s="63">
        <f t="shared" si="7"/>
        <v>0</v>
      </c>
      <c r="Q27" s="63">
        <f t="shared" si="7"/>
        <v>0</v>
      </c>
      <c r="R27" s="63">
        <f t="shared" si="7"/>
        <v>0</v>
      </c>
      <c r="S27" s="63">
        <f t="shared" si="7"/>
        <v>0</v>
      </c>
      <c r="T27" s="63">
        <f t="shared" si="7"/>
        <v>0</v>
      </c>
      <c r="U27" s="63">
        <f t="shared" si="7"/>
        <v>678</v>
      </c>
    </row>
    <row r="28" spans="1:21" ht="25.5" x14ac:dyDescent="0.2">
      <c r="A28" s="87" t="s">
        <v>55</v>
      </c>
      <c r="B28" s="231">
        <v>1</v>
      </c>
      <c r="C28" s="507">
        <v>1</v>
      </c>
      <c r="D28" s="508"/>
      <c r="E28" s="507">
        <v>32</v>
      </c>
      <c r="F28" s="508"/>
      <c r="G28" s="507">
        <v>32</v>
      </c>
      <c r="H28" s="508"/>
      <c r="I28" s="507">
        <v>11</v>
      </c>
      <c r="J28" s="508"/>
      <c r="K28" s="507">
        <v>11</v>
      </c>
      <c r="L28" s="508"/>
      <c r="M28" s="232">
        <v>3</v>
      </c>
      <c r="N28" s="232">
        <v>1</v>
      </c>
      <c r="O28" s="232">
        <v>1</v>
      </c>
      <c r="P28" s="232">
        <v>0</v>
      </c>
      <c r="Q28" s="232">
        <v>0</v>
      </c>
      <c r="R28" s="232">
        <v>0</v>
      </c>
      <c r="S28" s="232">
        <v>0</v>
      </c>
      <c r="T28" s="232">
        <v>0</v>
      </c>
      <c r="U28" s="232">
        <v>184</v>
      </c>
    </row>
    <row r="29" spans="1:21" ht="51" x14ac:dyDescent="0.2">
      <c r="A29" s="87" t="s">
        <v>225</v>
      </c>
      <c r="B29" s="231">
        <v>7</v>
      </c>
      <c r="C29" s="507">
        <v>5</v>
      </c>
      <c r="D29" s="508"/>
      <c r="E29" s="507">
        <v>24</v>
      </c>
      <c r="F29" s="508"/>
      <c r="G29" s="507">
        <v>15</v>
      </c>
      <c r="H29" s="508"/>
      <c r="I29" s="507">
        <v>18</v>
      </c>
      <c r="J29" s="508"/>
      <c r="K29" s="507">
        <v>3</v>
      </c>
      <c r="L29" s="508"/>
      <c r="M29" s="232">
        <v>1</v>
      </c>
      <c r="N29" s="232"/>
      <c r="O29" s="232">
        <v>2</v>
      </c>
      <c r="P29" s="232">
        <v>0</v>
      </c>
      <c r="Q29" s="232">
        <v>0</v>
      </c>
      <c r="R29" s="232">
        <v>0</v>
      </c>
      <c r="S29" s="232">
        <v>0</v>
      </c>
      <c r="T29" s="232">
        <v>0</v>
      </c>
      <c r="U29" s="232">
        <v>427</v>
      </c>
    </row>
    <row r="30" spans="1:21" ht="25.5" x14ac:dyDescent="0.2">
      <c r="A30" s="87" t="s">
        <v>51</v>
      </c>
      <c r="B30" s="231">
        <v>1</v>
      </c>
      <c r="C30" s="507">
        <v>1</v>
      </c>
      <c r="D30" s="508"/>
      <c r="E30" s="507">
        <v>1</v>
      </c>
      <c r="F30" s="508"/>
      <c r="G30" s="507">
        <v>1</v>
      </c>
      <c r="H30" s="508"/>
      <c r="I30" s="507">
        <v>1</v>
      </c>
      <c r="J30" s="508"/>
      <c r="K30" s="507">
        <v>1</v>
      </c>
      <c r="L30" s="508"/>
      <c r="M30" s="232">
        <v>0</v>
      </c>
      <c r="N30" s="232">
        <v>0</v>
      </c>
      <c r="O30" s="232">
        <v>2</v>
      </c>
      <c r="P30" s="232">
        <v>0</v>
      </c>
      <c r="Q30" s="232">
        <v>0</v>
      </c>
      <c r="R30" s="232">
        <v>0</v>
      </c>
      <c r="S30" s="232">
        <v>0</v>
      </c>
      <c r="T30" s="232">
        <v>0</v>
      </c>
      <c r="U30" s="232">
        <v>67</v>
      </c>
    </row>
    <row r="31" spans="1:21" ht="14.25" x14ac:dyDescent="0.2">
      <c r="A31" s="86" t="s">
        <v>36</v>
      </c>
      <c r="B31" s="80"/>
      <c r="C31" s="505"/>
      <c r="D31" s="506"/>
      <c r="E31" s="505"/>
      <c r="F31" s="506"/>
      <c r="G31" s="505"/>
      <c r="H31" s="506"/>
      <c r="I31" s="505"/>
      <c r="J31" s="506"/>
      <c r="K31" s="505"/>
      <c r="L31" s="506"/>
      <c r="M31" s="56"/>
      <c r="N31" s="56"/>
      <c r="O31" s="56"/>
      <c r="P31" s="56"/>
      <c r="Q31" s="56"/>
      <c r="R31" s="84"/>
      <c r="S31" s="84"/>
      <c r="T31" s="84"/>
      <c r="U31" s="84"/>
    </row>
    <row r="32" spans="1:21" ht="14.25" x14ac:dyDescent="0.2">
      <c r="A32" s="86" t="s">
        <v>41</v>
      </c>
      <c r="B32" s="55">
        <f>SUM(B33:B34)</f>
        <v>10</v>
      </c>
      <c r="C32" s="505">
        <f t="shared" ref="C32:U32" si="8">SUM(C33:C34)</f>
        <v>31</v>
      </c>
      <c r="D32" s="506">
        <f t="shared" si="8"/>
        <v>0</v>
      </c>
      <c r="E32" s="505">
        <f t="shared" si="8"/>
        <v>0</v>
      </c>
      <c r="F32" s="506">
        <f t="shared" si="8"/>
        <v>0</v>
      </c>
      <c r="G32" s="505">
        <f t="shared" si="8"/>
        <v>0</v>
      </c>
      <c r="H32" s="506">
        <f t="shared" si="8"/>
        <v>0</v>
      </c>
      <c r="I32" s="505">
        <f t="shared" si="8"/>
        <v>9</v>
      </c>
      <c r="J32" s="506">
        <f t="shared" si="8"/>
        <v>0</v>
      </c>
      <c r="K32" s="505">
        <f t="shared" si="8"/>
        <v>9</v>
      </c>
      <c r="L32" s="506">
        <f t="shared" si="8"/>
        <v>0</v>
      </c>
      <c r="M32" s="55">
        <f t="shared" si="8"/>
        <v>9</v>
      </c>
      <c r="N32" s="55">
        <f t="shared" si="8"/>
        <v>1</v>
      </c>
      <c r="O32" s="55">
        <f t="shared" si="8"/>
        <v>1</v>
      </c>
      <c r="P32" s="55">
        <f t="shared" si="8"/>
        <v>0</v>
      </c>
      <c r="Q32" s="55">
        <f t="shared" si="8"/>
        <v>0</v>
      </c>
      <c r="R32" s="55">
        <f t="shared" si="8"/>
        <v>0</v>
      </c>
      <c r="S32" s="55">
        <f t="shared" si="8"/>
        <v>0</v>
      </c>
      <c r="T32" s="55">
        <f t="shared" si="8"/>
        <v>0</v>
      </c>
      <c r="U32" s="55">
        <f t="shared" si="8"/>
        <v>213</v>
      </c>
    </row>
    <row r="33" spans="1:21" ht="25.5" x14ac:dyDescent="0.2">
      <c r="A33" s="90" t="s">
        <v>56</v>
      </c>
      <c r="B33" s="358">
        <v>1</v>
      </c>
      <c r="C33" s="439">
        <v>23</v>
      </c>
      <c r="D33" s="441"/>
      <c r="E33" s="439">
        <v>0</v>
      </c>
      <c r="F33" s="441"/>
      <c r="G33" s="439">
        <v>0</v>
      </c>
      <c r="H33" s="441"/>
      <c r="I33" s="439">
        <v>6</v>
      </c>
      <c r="J33" s="441"/>
      <c r="K33" s="439">
        <v>6</v>
      </c>
      <c r="L33" s="441"/>
      <c r="M33" s="371">
        <v>5</v>
      </c>
      <c r="N33" s="371">
        <v>1</v>
      </c>
      <c r="O33" s="371">
        <v>1</v>
      </c>
      <c r="P33" s="371">
        <v>0</v>
      </c>
      <c r="Q33" s="371">
        <v>0</v>
      </c>
      <c r="R33" s="371">
        <v>0</v>
      </c>
      <c r="S33" s="371">
        <v>0</v>
      </c>
      <c r="T33" s="371">
        <v>0</v>
      </c>
      <c r="U33" s="371">
        <v>110</v>
      </c>
    </row>
    <row r="34" spans="1:21" ht="14.25" x14ac:dyDescent="0.2">
      <c r="A34" s="90" t="s">
        <v>37</v>
      </c>
      <c r="B34" s="358">
        <v>9</v>
      </c>
      <c r="C34" s="439">
        <v>8</v>
      </c>
      <c r="D34" s="441"/>
      <c r="E34" s="439">
        <v>0</v>
      </c>
      <c r="F34" s="441"/>
      <c r="G34" s="439">
        <v>0</v>
      </c>
      <c r="H34" s="441"/>
      <c r="I34" s="439">
        <v>3</v>
      </c>
      <c r="J34" s="441"/>
      <c r="K34" s="439">
        <v>3</v>
      </c>
      <c r="L34" s="441"/>
      <c r="M34" s="371">
        <v>4</v>
      </c>
      <c r="N34" s="371">
        <v>0</v>
      </c>
      <c r="O34" s="371">
        <v>0</v>
      </c>
      <c r="P34" s="371">
        <v>0</v>
      </c>
      <c r="Q34" s="371">
        <v>0</v>
      </c>
      <c r="R34" s="371">
        <v>0</v>
      </c>
      <c r="S34" s="371">
        <v>0</v>
      </c>
      <c r="T34" s="371">
        <v>0</v>
      </c>
      <c r="U34" s="371">
        <v>103</v>
      </c>
    </row>
    <row r="35" spans="1:21" ht="14.25" x14ac:dyDescent="0.2">
      <c r="A35" s="93" t="s">
        <v>57</v>
      </c>
      <c r="B35" s="135">
        <v>1</v>
      </c>
      <c r="C35" s="509">
        <v>1</v>
      </c>
      <c r="D35" s="510"/>
      <c r="E35" s="509">
        <v>6</v>
      </c>
      <c r="F35" s="510"/>
      <c r="G35" s="509">
        <v>6</v>
      </c>
      <c r="H35" s="510"/>
      <c r="I35" s="509">
        <v>4</v>
      </c>
      <c r="J35" s="510"/>
      <c r="K35" s="509">
        <v>4</v>
      </c>
      <c r="L35" s="510"/>
      <c r="M35" s="135">
        <v>0</v>
      </c>
      <c r="N35" s="135">
        <v>0</v>
      </c>
      <c r="O35" s="135">
        <v>0</v>
      </c>
      <c r="P35" s="135">
        <v>1</v>
      </c>
      <c r="Q35" s="135">
        <v>0</v>
      </c>
      <c r="R35" s="135">
        <v>0</v>
      </c>
      <c r="S35" s="135">
        <v>928</v>
      </c>
      <c r="T35" s="135">
        <v>928</v>
      </c>
      <c r="U35" s="135">
        <v>12</v>
      </c>
    </row>
    <row r="36" spans="1:21" ht="14.25" x14ac:dyDescent="0.2">
      <c r="A36" s="93" t="s">
        <v>38</v>
      </c>
      <c r="B36" s="81"/>
      <c r="C36" s="447"/>
      <c r="D36" s="449"/>
      <c r="E36" s="447"/>
      <c r="F36" s="449"/>
      <c r="G36" s="447"/>
      <c r="H36" s="449"/>
      <c r="I36" s="447"/>
      <c r="J36" s="449"/>
      <c r="K36" s="447"/>
      <c r="L36" s="449"/>
      <c r="M36" s="60"/>
      <c r="N36" s="60"/>
      <c r="O36" s="60"/>
      <c r="P36" s="60"/>
      <c r="Q36" s="60"/>
      <c r="R36" s="84"/>
      <c r="S36" s="84"/>
      <c r="T36" s="84"/>
      <c r="U36" s="84"/>
    </row>
    <row r="37" spans="1:21" ht="38.25" x14ac:dyDescent="0.2">
      <c r="A37" s="86" t="s">
        <v>105</v>
      </c>
      <c r="B37" s="135">
        <v>1</v>
      </c>
      <c r="C37" s="665">
        <v>1</v>
      </c>
      <c r="D37" s="665"/>
      <c r="E37" s="509">
        <v>22</v>
      </c>
      <c r="F37" s="510"/>
      <c r="G37" s="509">
        <v>22</v>
      </c>
      <c r="H37" s="510"/>
      <c r="I37" s="509">
        <v>8</v>
      </c>
      <c r="J37" s="510"/>
      <c r="K37" s="509">
        <v>8</v>
      </c>
      <c r="L37" s="510"/>
      <c r="M37" s="135">
        <v>1</v>
      </c>
      <c r="N37" s="135">
        <v>1</v>
      </c>
      <c r="O37" s="135">
        <v>1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5">
        <v>30</v>
      </c>
    </row>
    <row r="38" spans="1:21" ht="25.5" x14ac:dyDescent="0.2">
      <c r="A38" s="86" t="s">
        <v>190</v>
      </c>
      <c r="B38" s="56">
        <f>B39+B40</f>
        <v>2</v>
      </c>
      <c r="C38" s="56">
        <f>C39+C40</f>
        <v>2</v>
      </c>
      <c r="D38" s="56"/>
      <c r="E38" s="505">
        <f t="shared" ref="E38:U38" si="9">E39+E40</f>
        <v>5</v>
      </c>
      <c r="F38" s="506">
        <f t="shared" si="9"/>
        <v>0</v>
      </c>
      <c r="G38" s="505">
        <f t="shared" si="9"/>
        <v>4</v>
      </c>
      <c r="H38" s="506">
        <f t="shared" si="9"/>
        <v>0</v>
      </c>
      <c r="I38" s="505">
        <f t="shared" si="9"/>
        <v>4</v>
      </c>
      <c r="J38" s="506">
        <f t="shared" si="9"/>
        <v>0</v>
      </c>
      <c r="K38" s="505">
        <f t="shared" si="9"/>
        <v>4</v>
      </c>
      <c r="L38" s="506">
        <f t="shared" si="9"/>
        <v>0</v>
      </c>
      <c r="M38" s="56">
        <f t="shared" si="9"/>
        <v>2</v>
      </c>
      <c r="N38" s="56">
        <f t="shared" si="9"/>
        <v>1</v>
      </c>
      <c r="O38" s="56">
        <f t="shared" si="9"/>
        <v>1</v>
      </c>
      <c r="P38" s="56">
        <f t="shared" si="9"/>
        <v>2</v>
      </c>
      <c r="Q38" s="56">
        <f t="shared" si="9"/>
        <v>0</v>
      </c>
      <c r="R38" s="56">
        <f t="shared" si="9"/>
        <v>0</v>
      </c>
      <c r="S38" s="56">
        <f t="shared" si="9"/>
        <v>318</v>
      </c>
      <c r="T38" s="56">
        <f t="shared" si="9"/>
        <v>318</v>
      </c>
      <c r="U38" s="56">
        <f t="shared" si="9"/>
        <v>140</v>
      </c>
    </row>
    <row r="39" spans="1:21" ht="25.5" x14ac:dyDescent="0.2">
      <c r="A39" s="95" t="s">
        <v>191</v>
      </c>
      <c r="B39" s="60">
        <v>0</v>
      </c>
      <c r="C39" s="60">
        <v>0</v>
      </c>
      <c r="D39" s="60"/>
      <c r="E39" s="447">
        <v>0</v>
      </c>
      <c r="F39" s="449"/>
      <c r="G39" s="447">
        <v>0</v>
      </c>
      <c r="H39" s="449"/>
      <c r="I39" s="60">
        <v>0</v>
      </c>
      <c r="J39" s="60"/>
      <c r="K39" s="60">
        <v>0</v>
      </c>
      <c r="L39" s="60"/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</row>
    <row r="40" spans="1:21" ht="51" x14ac:dyDescent="0.2">
      <c r="A40" s="95" t="s">
        <v>223</v>
      </c>
      <c r="B40" s="60">
        <v>2</v>
      </c>
      <c r="C40" s="60">
        <v>2</v>
      </c>
      <c r="D40" s="60"/>
      <c r="E40" s="447">
        <v>5</v>
      </c>
      <c r="F40" s="449"/>
      <c r="G40" s="447">
        <v>4</v>
      </c>
      <c r="H40" s="449"/>
      <c r="I40" s="60">
        <v>4</v>
      </c>
      <c r="J40" s="60"/>
      <c r="K40" s="60">
        <v>4</v>
      </c>
      <c r="L40" s="60"/>
      <c r="M40" s="60">
        <v>2</v>
      </c>
      <c r="N40" s="60">
        <v>1</v>
      </c>
      <c r="O40" s="60">
        <v>1</v>
      </c>
      <c r="P40" s="60">
        <v>2</v>
      </c>
      <c r="Q40" s="60">
        <v>0</v>
      </c>
      <c r="R40" s="60">
        <v>0</v>
      </c>
      <c r="S40" s="60">
        <v>318</v>
      </c>
      <c r="T40" s="60">
        <v>318</v>
      </c>
      <c r="U40" s="60">
        <v>140</v>
      </c>
    </row>
    <row r="41" spans="1:21" ht="25.5" x14ac:dyDescent="0.2">
      <c r="A41" s="86" t="s">
        <v>194</v>
      </c>
      <c r="B41" s="56">
        <f>42:42+43:43</f>
        <v>4</v>
      </c>
      <c r="C41" s="56">
        <f>42:42+43:43</f>
        <v>4</v>
      </c>
      <c r="D41" s="56">
        <f>42:42+43:43</f>
        <v>0</v>
      </c>
      <c r="E41" s="505">
        <f>42:42+43:43</f>
        <v>116</v>
      </c>
      <c r="F41" s="506"/>
      <c r="G41" s="505">
        <f>42:42+43:43</f>
        <v>116</v>
      </c>
      <c r="H41" s="506"/>
      <c r="I41" s="505">
        <f>42:42+43:43</f>
        <v>81</v>
      </c>
      <c r="J41" s="506"/>
      <c r="K41" s="505">
        <f>42:42+43:43</f>
        <v>81</v>
      </c>
      <c r="L41" s="506"/>
      <c r="M41" s="56">
        <f t="shared" ref="M41:U41" si="10">42:42+43:43</f>
        <v>2</v>
      </c>
      <c r="N41" s="56">
        <f t="shared" si="10"/>
        <v>2</v>
      </c>
      <c r="O41" s="56">
        <f t="shared" si="10"/>
        <v>0</v>
      </c>
      <c r="P41" s="56">
        <f t="shared" si="10"/>
        <v>0</v>
      </c>
      <c r="Q41" s="56">
        <f t="shared" si="10"/>
        <v>0</v>
      </c>
      <c r="R41" s="56">
        <f t="shared" si="10"/>
        <v>0</v>
      </c>
      <c r="S41" s="56">
        <f t="shared" si="10"/>
        <v>6554</v>
      </c>
      <c r="T41" s="56">
        <f t="shared" si="10"/>
        <v>6554</v>
      </c>
      <c r="U41" s="56">
        <f t="shared" si="10"/>
        <v>400</v>
      </c>
    </row>
    <row r="42" spans="1:21" ht="25.5" x14ac:dyDescent="0.2">
      <c r="A42" s="95" t="s">
        <v>193</v>
      </c>
      <c r="B42" s="371">
        <v>1</v>
      </c>
      <c r="C42" s="371">
        <v>1</v>
      </c>
      <c r="D42" s="371"/>
      <c r="E42" s="439">
        <v>98</v>
      </c>
      <c r="F42" s="441"/>
      <c r="G42" s="439">
        <v>98</v>
      </c>
      <c r="H42" s="441"/>
      <c r="I42" s="371">
        <v>65</v>
      </c>
      <c r="J42" s="371"/>
      <c r="K42" s="371">
        <v>65</v>
      </c>
      <c r="L42" s="371"/>
      <c r="M42" s="371">
        <v>2</v>
      </c>
      <c r="N42" s="371">
        <v>2</v>
      </c>
      <c r="O42" s="371">
        <v>0</v>
      </c>
      <c r="P42" s="371">
        <v>0</v>
      </c>
      <c r="Q42" s="371">
        <v>0</v>
      </c>
      <c r="R42" s="371">
        <v>0</v>
      </c>
      <c r="S42" s="371">
        <v>6300</v>
      </c>
      <c r="T42" s="371">
        <v>6300</v>
      </c>
      <c r="U42" s="371">
        <v>365</v>
      </c>
    </row>
    <row r="43" spans="1:21" ht="51.75" thickBot="1" x14ac:dyDescent="0.25">
      <c r="A43" s="95" t="s">
        <v>224</v>
      </c>
      <c r="B43" s="371">
        <v>3</v>
      </c>
      <c r="C43" s="371">
        <v>3</v>
      </c>
      <c r="D43" s="371"/>
      <c r="E43" s="439">
        <v>18</v>
      </c>
      <c r="F43" s="441"/>
      <c r="G43" s="439">
        <v>18</v>
      </c>
      <c r="H43" s="441"/>
      <c r="I43" s="371">
        <v>16</v>
      </c>
      <c r="J43" s="371"/>
      <c r="K43" s="371">
        <v>16</v>
      </c>
      <c r="L43" s="371"/>
      <c r="M43" s="371">
        <v>0</v>
      </c>
      <c r="N43" s="371">
        <v>0</v>
      </c>
      <c r="O43" s="371">
        <v>0</v>
      </c>
      <c r="P43" s="371">
        <v>0</v>
      </c>
      <c r="Q43" s="371">
        <v>0</v>
      </c>
      <c r="R43" s="371">
        <v>0</v>
      </c>
      <c r="S43" s="371">
        <v>254</v>
      </c>
      <c r="T43" s="371">
        <v>254</v>
      </c>
      <c r="U43" s="371">
        <v>35</v>
      </c>
    </row>
    <row r="44" spans="1:21" ht="15" thickBot="1" x14ac:dyDescent="0.25">
      <c r="A44" s="35" t="s">
        <v>196</v>
      </c>
      <c r="B44" s="107">
        <f ca="1">SUM(B8+B12+B17+B18+B26+B32+B35+B36+B37+B38+B41)</f>
        <v>1533</v>
      </c>
      <c r="C44" s="107">
        <f ca="1">SUM(C8+C12+C17+C18+C26+C32+C35+C36+C37+C38+C41)</f>
        <v>1533</v>
      </c>
      <c r="D44" s="107">
        <f>SUM(D15+D19+D24+D25+D33+D39+D41+D43+38:38+41:41)</f>
        <v>0</v>
      </c>
      <c r="E44" s="575">
        <f t="shared" ref="E44:U44" ca="1" si="11">SUM(E8+E12+E17+E18+E26+E32+E35+E36+E37+E38+E41)</f>
        <v>6837</v>
      </c>
      <c r="F44" s="576">
        <f t="shared" si="11"/>
        <v>0</v>
      </c>
      <c r="G44" s="575">
        <f t="shared" ca="1" si="11"/>
        <v>6360</v>
      </c>
      <c r="H44" s="576">
        <f t="shared" si="11"/>
        <v>0</v>
      </c>
      <c r="I44" s="575">
        <f t="shared" ca="1" si="11"/>
        <v>6042</v>
      </c>
      <c r="J44" s="576">
        <f t="shared" si="11"/>
        <v>4869</v>
      </c>
      <c r="K44" s="575">
        <f t="shared" ca="1" si="11"/>
        <v>5896</v>
      </c>
      <c r="L44" s="576">
        <f t="shared" si="11"/>
        <v>173</v>
      </c>
      <c r="M44" s="107">
        <f t="shared" ca="1" si="11"/>
        <v>331</v>
      </c>
      <c r="N44" s="107">
        <f t="shared" ca="1" si="11"/>
        <v>78</v>
      </c>
      <c r="O44" s="107">
        <f t="shared" ca="1" si="11"/>
        <v>83</v>
      </c>
      <c r="P44" s="107">
        <f t="shared" ca="1" si="11"/>
        <v>1207</v>
      </c>
      <c r="Q44" s="107">
        <f t="shared" ca="1" si="11"/>
        <v>31</v>
      </c>
      <c r="R44" s="107">
        <f t="shared" ca="1" si="11"/>
        <v>530</v>
      </c>
      <c r="S44" s="107">
        <f t="shared" ca="1" si="11"/>
        <v>457864</v>
      </c>
      <c r="T44" s="107">
        <f t="shared" ca="1" si="11"/>
        <v>529679</v>
      </c>
      <c r="U44" s="107">
        <f t="shared" ca="1" si="11"/>
        <v>44464</v>
      </c>
    </row>
  </sheetData>
  <mergeCells count="183">
    <mergeCell ref="P3:P6"/>
    <mergeCell ref="Q3:Q6"/>
    <mergeCell ref="R3:R6"/>
    <mergeCell ref="S3:S6"/>
    <mergeCell ref="T3:T6"/>
    <mergeCell ref="U3:U6"/>
    <mergeCell ref="A1:A6"/>
    <mergeCell ref="B1:U1"/>
    <mergeCell ref="B2:U2"/>
    <mergeCell ref="B3:B6"/>
    <mergeCell ref="C3:C6"/>
    <mergeCell ref="E3:H4"/>
    <mergeCell ref="I3:L4"/>
    <mergeCell ref="M3:M6"/>
    <mergeCell ref="N3:N6"/>
    <mergeCell ref="O3:O6"/>
    <mergeCell ref="E5:F6"/>
    <mergeCell ref="G5:H6"/>
    <mergeCell ref="I5:I6"/>
    <mergeCell ref="K5:L6"/>
    <mergeCell ref="C7:D7"/>
    <mergeCell ref="E7:F7"/>
    <mergeCell ref="G7:H7"/>
    <mergeCell ref="I7:J7"/>
    <mergeCell ref="K7:L7"/>
    <mergeCell ref="E10:F10"/>
    <mergeCell ref="G10:H10"/>
    <mergeCell ref="I10:J10"/>
    <mergeCell ref="K10:L10"/>
    <mergeCell ref="E11:F11"/>
    <mergeCell ref="G11:H11"/>
    <mergeCell ref="I11:J11"/>
    <mergeCell ref="K11:L11"/>
    <mergeCell ref="C8:D8"/>
    <mergeCell ref="E8:F8"/>
    <mergeCell ref="G8:H8"/>
    <mergeCell ref="I8:J8"/>
    <mergeCell ref="K8:L8"/>
    <mergeCell ref="C9:D9"/>
    <mergeCell ref="E9:F9"/>
    <mergeCell ref="G9:H9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K16:L16"/>
    <mergeCell ref="C17:D17"/>
    <mergeCell ref="E17:F17"/>
    <mergeCell ref="G17:H17"/>
    <mergeCell ref="I17:J17"/>
    <mergeCell ref="K17:L17"/>
    <mergeCell ref="G14:H14"/>
    <mergeCell ref="G15:H15"/>
    <mergeCell ref="C16:D16"/>
    <mergeCell ref="E16:F16"/>
    <mergeCell ref="G16:H16"/>
    <mergeCell ref="I16:J16"/>
    <mergeCell ref="C18:D18"/>
    <mergeCell ref="E18:F18"/>
    <mergeCell ref="G18:H18"/>
    <mergeCell ref="I18:J18"/>
    <mergeCell ref="K18:L18"/>
    <mergeCell ref="C19:D19"/>
    <mergeCell ref="E19:F19"/>
    <mergeCell ref="G19:H19"/>
    <mergeCell ref="I19:J19"/>
    <mergeCell ref="K19:L19"/>
    <mergeCell ref="C20:D20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C22:D22"/>
    <mergeCell ref="E22:F22"/>
    <mergeCell ref="G22:H22"/>
    <mergeCell ref="I22:J22"/>
    <mergeCell ref="K22:L22"/>
    <mergeCell ref="C23:D23"/>
    <mergeCell ref="E23:F23"/>
    <mergeCell ref="G23:H23"/>
    <mergeCell ref="I23:J23"/>
    <mergeCell ref="K23:L23"/>
    <mergeCell ref="C24:D24"/>
    <mergeCell ref="E24:F24"/>
    <mergeCell ref="G24:H24"/>
    <mergeCell ref="I24:J24"/>
    <mergeCell ref="K24:L24"/>
    <mergeCell ref="C25:D25"/>
    <mergeCell ref="E25:F25"/>
    <mergeCell ref="G25:H25"/>
    <mergeCell ref="I25:J25"/>
    <mergeCell ref="K25:L25"/>
    <mergeCell ref="C26:D26"/>
    <mergeCell ref="E26:F26"/>
    <mergeCell ref="G26:H26"/>
    <mergeCell ref="I26:J26"/>
    <mergeCell ref="K26:L26"/>
    <mergeCell ref="C27:D27"/>
    <mergeCell ref="E27:F27"/>
    <mergeCell ref="G27:H27"/>
    <mergeCell ref="I27:J27"/>
    <mergeCell ref="K27:L27"/>
    <mergeCell ref="C28:D28"/>
    <mergeCell ref="E28:F28"/>
    <mergeCell ref="G28:H28"/>
    <mergeCell ref="I28:J28"/>
    <mergeCell ref="K28:L28"/>
    <mergeCell ref="C29:D29"/>
    <mergeCell ref="E29:F29"/>
    <mergeCell ref="G29:H29"/>
    <mergeCell ref="I29:J29"/>
    <mergeCell ref="K29:L29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K31:L31"/>
    <mergeCell ref="C32:D32"/>
    <mergeCell ref="E32:F32"/>
    <mergeCell ref="G32:H32"/>
    <mergeCell ref="I32:J32"/>
    <mergeCell ref="K32:L32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C35:D35"/>
    <mergeCell ref="E35:F35"/>
    <mergeCell ref="G35:H35"/>
    <mergeCell ref="I35:J35"/>
    <mergeCell ref="K35:L35"/>
    <mergeCell ref="E38:F38"/>
    <mergeCell ref="G38:H38"/>
    <mergeCell ref="I38:J38"/>
    <mergeCell ref="K38:L38"/>
    <mergeCell ref="E39:F39"/>
    <mergeCell ref="G39:H39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I44:J44"/>
    <mergeCell ref="K44:L44"/>
    <mergeCell ref="E42:F42"/>
    <mergeCell ref="G42:H42"/>
    <mergeCell ref="E43:F43"/>
    <mergeCell ref="G43:H43"/>
    <mergeCell ref="E44:F44"/>
    <mergeCell ref="G44:H44"/>
    <mergeCell ref="E40:F40"/>
    <mergeCell ref="G40:H40"/>
    <mergeCell ref="E41:F41"/>
    <mergeCell ref="G41:H41"/>
    <mergeCell ref="I41:J41"/>
    <mergeCell ref="K41:L41"/>
  </mergeCells>
  <dataValidations count="1">
    <dataValidation type="list" allowBlank="1" showInputMessage="1" showErrorMessage="1" sqref="M3:N6">
      <formula1>serials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opLeftCell="A28" zoomScale="98" zoomScaleNormal="98" workbookViewId="0">
      <selection activeCell="K44" sqref="K44"/>
    </sheetView>
  </sheetViews>
  <sheetFormatPr defaultRowHeight="14.25" x14ac:dyDescent="0.2"/>
  <cols>
    <col min="1" max="1" width="51.5703125" style="103" customWidth="1"/>
    <col min="2" max="2" width="11.7109375" style="103" customWidth="1"/>
    <col min="3" max="3" width="12.42578125" style="103" customWidth="1"/>
    <col min="4" max="5" width="6.7109375" style="103" customWidth="1"/>
    <col min="6" max="6" width="7.140625" style="103" customWidth="1"/>
    <col min="7" max="7" width="10.7109375" style="103" customWidth="1"/>
    <col min="8" max="8" width="7.5703125" style="103" customWidth="1"/>
    <col min="9" max="9" width="5" style="103" customWidth="1"/>
    <col min="10" max="10" width="8.85546875" style="103" customWidth="1"/>
    <col min="11" max="11" width="10.42578125" style="103" customWidth="1"/>
    <col min="12" max="12" width="8.5703125" style="103" customWidth="1"/>
    <col min="13" max="13" width="9.85546875" style="103" customWidth="1"/>
    <col min="14" max="21" width="9.140625" style="1" hidden="1" customWidth="1"/>
    <col min="22" max="16384" width="9.140625" style="1"/>
  </cols>
  <sheetData>
    <row r="1" spans="1:20" x14ac:dyDescent="0.2">
      <c r="A1" s="444" t="s">
        <v>1</v>
      </c>
      <c r="B1" s="447" t="s">
        <v>99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9"/>
    </row>
    <row r="2" spans="1:20" x14ac:dyDescent="0.2">
      <c r="A2" s="445"/>
      <c r="B2" s="450" t="s">
        <v>96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2"/>
    </row>
    <row r="3" spans="1:20" ht="36.75" customHeight="1" x14ac:dyDescent="0.2">
      <c r="A3" s="445"/>
      <c r="B3" s="457" t="s">
        <v>111</v>
      </c>
      <c r="C3" s="459" t="s">
        <v>108</v>
      </c>
      <c r="D3" s="455" t="s">
        <v>10</v>
      </c>
      <c r="E3" s="453" t="s">
        <v>11</v>
      </c>
      <c r="F3" s="455" t="s">
        <v>12</v>
      </c>
      <c r="G3" s="455" t="s">
        <v>60</v>
      </c>
      <c r="H3" s="453" t="s">
        <v>13</v>
      </c>
      <c r="I3" s="453" t="s">
        <v>61</v>
      </c>
      <c r="J3" s="453" t="s">
        <v>14</v>
      </c>
      <c r="K3" s="453" t="s">
        <v>15</v>
      </c>
      <c r="L3" s="453" t="s">
        <v>16</v>
      </c>
      <c r="M3" s="455" t="s">
        <v>62</v>
      </c>
    </row>
    <row r="4" spans="1:20" ht="64.5" customHeight="1" x14ac:dyDescent="0.2">
      <c r="A4" s="445"/>
      <c r="B4" s="458"/>
      <c r="C4" s="460"/>
      <c r="D4" s="456"/>
      <c r="E4" s="454"/>
      <c r="F4" s="456"/>
      <c r="G4" s="456"/>
      <c r="H4" s="454"/>
      <c r="I4" s="454"/>
      <c r="J4" s="454"/>
      <c r="K4" s="454"/>
      <c r="L4" s="454"/>
      <c r="M4" s="456"/>
    </row>
    <row r="5" spans="1:20" ht="12.75" customHeight="1" x14ac:dyDescent="0.2">
      <c r="A5" s="446"/>
      <c r="B5" s="84" t="s">
        <v>17</v>
      </c>
      <c r="C5" s="60" t="s">
        <v>17</v>
      </c>
      <c r="D5" s="60" t="s">
        <v>17</v>
      </c>
      <c r="E5" s="60" t="s">
        <v>17</v>
      </c>
      <c r="F5" s="60" t="s">
        <v>17</v>
      </c>
      <c r="G5" s="60" t="s">
        <v>17</v>
      </c>
      <c r="H5" s="60" t="s">
        <v>18</v>
      </c>
      <c r="I5" s="60" t="s">
        <v>17</v>
      </c>
      <c r="J5" s="60" t="s">
        <v>17</v>
      </c>
      <c r="K5" s="60" t="s">
        <v>17</v>
      </c>
      <c r="L5" s="60" t="s">
        <v>17</v>
      </c>
      <c r="M5" s="60" t="s">
        <v>17</v>
      </c>
    </row>
    <row r="6" spans="1:20" x14ac:dyDescent="0.2">
      <c r="A6" s="60" t="s">
        <v>63</v>
      </c>
      <c r="B6" s="60">
        <v>17</v>
      </c>
      <c r="C6" s="60">
        <v>18</v>
      </c>
      <c r="D6" s="60">
        <v>19</v>
      </c>
      <c r="E6" s="60">
        <v>20</v>
      </c>
      <c r="F6" s="60">
        <v>21</v>
      </c>
      <c r="G6" s="60">
        <v>22</v>
      </c>
      <c r="H6" s="60">
        <v>23</v>
      </c>
      <c r="I6" s="60">
        <v>24</v>
      </c>
      <c r="J6" s="60">
        <v>25</v>
      </c>
      <c r="K6" s="60">
        <v>26</v>
      </c>
      <c r="L6" s="60">
        <v>27</v>
      </c>
      <c r="M6" s="60">
        <v>28</v>
      </c>
    </row>
    <row r="7" spans="1:20" ht="27" customHeight="1" x14ac:dyDescent="0.2">
      <c r="A7" s="86" t="s">
        <v>30</v>
      </c>
      <c r="B7" s="56">
        <f>SUM(B8+B9+B10)</f>
        <v>163474</v>
      </c>
      <c r="C7" s="56">
        <f t="shared" ref="C7:M7" si="0">SUM(C8+C9+C10)</f>
        <v>36431</v>
      </c>
      <c r="D7" s="56">
        <f t="shared" si="0"/>
        <v>327</v>
      </c>
      <c r="E7" s="56">
        <f t="shared" si="0"/>
        <v>172</v>
      </c>
      <c r="F7" s="56">
        <f t="shared" si="0"/>
        <v>504</v>
      </c>
      <c r="G7" s="56">
        <f t="shared" si="0"/>
        <v>1599</v>
      </c>
      <c r="H7" s="56">
        <f t="shared" si="0"/>
        <v>255</v>
      </c>
      <c r="I7" s="56">
        <f t="shared" si="0"/>
        <v>0</v>
      </c>
      <c r="J7" s="56">
        <f t="shared" si="0"/>
        <v>1553</v>
      </c>
      <c r="K7" s="56">
        <f t="shared" si="0"/>
        <v>204315</v>
      </c>
      <c r="L7" s="56">
        <f t="shared" si="0"/>
        <v>143166</v>
      </c>
      <c r="M7" s="56">
        <f t="shared" si="0"/>
        <v>139825</v>
      </c>
      <c r="N7" s="2"/>
      <c r="O7" s="2"/>
      <c r="P7" s="2"/>
      <c r="Q7" s="2"/>
      <c r="R7" s="2"/>
      <c r="S7" s="2"/>
      <c r="T7" s="2"/>
    </row>
    <row r="8" spans="1:20" x14ac:dyDescent="0.2">
      <c r="A8" s="278" t="s">
        <v>25</v>
      </c>
      <c r="B8" s="262">
        <v>145150</v>
      </c>
      <c r="C8" s="262">
        <v>33034</v>
      </c>
      <c r="D8" s="262">
        <v>120</v>
      </c>
      <c r="E8" s="262">
        <v>0</v>
      </c>
      <c r="F8" s="262">
        <v>322</v>
      </c>
      <c r="G8" s="262">
        <v>627</v>
      </c>
      <c r="H8" s="262">
        <v>83</v>
      </c>
      <c r="I8" s="262">
        <v>0</v>
      </c>
      <c r="J8" s="262">
        <v>195</v>
      </c>
      <c r="K8" s="262">
        <v>179531</v>
      </c>
      <c r="L8" s="262">
        <v>125741</v>
      </c>
      <c r="M8" s="262">
        <v>122400</v>
      </c>
    </row>
    <row r="9" spans="1:20" ht="15.75" customHeight="1" x14ac:dyDescent="0.2">
      <c r="A9" s="87" t="s">
        <v>26</v>
      </c>
      <c r="B9" s="60">
        <v>13291</v>
      </c>
      <c r="C9" s="60">
        <v>3253</v>
      </c>
      <c r="D9" s="60">
        <v>207</v>
      </c>
      <c r="E9" s="60">
        <v>172</v>
      </c>
      <c r="F9" s="60">
        <v>48</v>
      </c>
      <c r="G9" s="60">
        <v>972</v>
      </c>
      <c r="H9" s="60">
        <v>144</v>
      </c>
      <c r="I9" s="60">
        <v>0</v>
      </c>
      <c r="J9" s="60">
        <v>1093</v>
      </c>
      <c r="K9" s="60">
        <v>19180</v>
      </c>
      <c r="L9" s="60">
        <v>12641</v>
      </c>
      <c r="M9" s="60">
        <v>12641</v>
      </c>
    </row>
    <row r="10" spans="1:20" ht="14.25" customHeight="1" x14ac:dyDescent="0.2">
      <c r="A10" s="87" t="s">
        <v>27</v>
      </c>
      <c r="B10" s="60">
        <v>5033</v>
      </c>
      <c r="C10" s="60">
        <v>144</v>
      </c>
      <c r="D10" s="60">
        <v>0</v>
      </c>
      <c r="E10" s="60">
        <v>0</v>
      </c>
      <c r="F10" s="60">
        <v>134</v>
      </c>
      <c r="G10" s="60">
        <v>0</v>
      </c>
      <c r="H10" s="60">
        <v>28</v>
      </c>
      <c r="I10" s="60">
        <v>0</v>
      </c>
      <c r="J10" s="60">
        <v>265</v>
      </c>
      <c r="K10" s="60">
        <v>5604</v>
      </c>
      <c r="L10" s="60">
        <v>4784</v>
      </c>
      <c r="M10" s="60">
        <v>4784</v>
      </c>
    </row>
    <row r="11" spans="1:20" ht="26.25" customHeight="1" x14ac:dyDescent="0.2">
      <c r="A11" s="86" t="s">
        <v>48</v>
      </c>
      <c r="B11" s="56">
        <f t="shared" ref="B11:M11" si="1">SUM(B12:B15)</f>
        <v>1061476</v>
      </c>
      <c r="C11" s="56">
        <f t="shared" si="1"/>
        <v>41662</v>
      </c>
      <c r="D11" s="56">
        <f t="shared" si="1"/>
        <v>827</v>
      </c>
      <c r="E11" s="56">
        <f t="shared" si="1"/>
        <v>2706</v>
      </c>
      <c r="F11" s="56">
        <f t="shared" si="1"/>
        <v>309</v>
      </c>
      <c r="G11" s="56">
        <f t="shared" si="1"/>
        <v>794</v>
      </c>
      <c r="H11" s="56">
        <f t="shared" si="1"/>
        <v>1105</v>
      </c>
      <c r="I11" s="56">
        <f t="shared" si="1"/>
        <v>6</v>
      </c>
      <c r="J11" s="56">
        <f t="shared" si="1"/>
        <v>385</v>
      </c>
      <c r="K11" s="56">
        <f t="shared" si="1"/>
        <v>1109270</v>
      </c>
      <c r="L11" s="56">
        <f t="shared" si="1"/>
        <v>820718</v>
      </c>
      <c r="M11" s="56">
        <f t="shared" si="1"/>
        <v>801474</v>
      </c>
    </row>
    <row r="12" spans="1:20" ht="16.5" customHeight="1" x14ac:dyDescent="0.2">
      <c r="A12" s="87" t="s">
        <v>49</v>
      </c>
      <c r="B12" s="60">
        <v>39240</v>
      </c>
      <c r="C12" s="60">
        <v>10774</v>
      </c>
      <c r="D12" s="60">
        <v>378</v>
      </c>
      <c r="E12" s="60">
        <v>2696</v>
      </c>
      <c r="F12" s="60">
        <v>20</v>
      </c>
      <c r="G12" s="60">
        <v>404</v>
      </c>
      <c r="H12" s="60">
        <v>49</v>
      </c>
      <c r="I12" s="60">
        <v>6</v>
      </c>
      <c r="J12" s="60">
        <v>308</v>
      </c>
      <c r="K12" s="262">
        <v>53875</v>
      </c>
      <c r="L12" s="60">
        <v>37817</v>
      </c>
      <c r="M12" s="60">
        <v>32892</v>
      </c>
    </row>
    <row r="13" spans="1:20" ht="40.5" customHeight="1" x14ac:dyDescent="0.2">
      <c r="A13" s="87" t="s">
        <v>219</v>
      </c>
      <c r="B13" s="266">
        <v>30158</v>
      </c>
      <c r="C13" s="266">
        <v>3782</v>
      </c>
      <c r="D13" s="266">
        <v>370</v>
      </c>
      <c r="E13" s="266">
        <v>10</v>
      </c>
      <c r="F13" s="266">
        <v>0</v>
      </c>
      <c r="G13" s="266">
        <v>29</v>
      </c>
      <c r="H13" s="266">
        <v>0</v>
      </c>
      <c r="I13" s="266">
        <v>0</v>
      </c>
      <c r="J13" s="266">
        <v>0</v>
      </c>
      <c r="K13" s="266">
        <v>34349</v>
      </c>
      <c r="L13" s="266">
        <v>24851</v>
      </c>
      <c r="M13" s="266">
        <v>23511</v>
      </c>
    </row>
    <row r="14" spans="1:20" ht="28.5" customHeight="1" x14ac:dyDescent="0.2">
      <c r="A14" s="87" t="s">
        <v>52</v>
      </c>
      <c r="B14" s="266">
        <v>3608</v>
      </c>
      <c r="C14" s="266">
        <v>3830</v>
      </c>
      <c r="D14" s="266">
        <v>0</v>
      </c>
      <c r="E14" s="266">
        <v>0</v>
      </c>
      <c r="F14" s="266">
        <v>13</v>
      </c>
      <c r="G14" s="266">
        <v>9</v>
      </c>
      <c r="H14" s="266">
        <v>0</v>
      </c>
      <c r="I14" s="266">
        <v>0</v>
      </c>
      <c r="J14" s="266">
        <v>0</v>
      </c>
      <c r="K14" s="266">
        <v>7460</v>
      </c>
      <c r="L14" s="266">
        <v>6273</v>
      </c>
      <c r="M14" s="266">
        <v>6273</v>
      </c>
    </row>
    <row r="15" spans="1:20" ht="15" customHeight="1" x14ac:dyDescent="0.2">
      <c r="A15" s="87" t="s">
        <v>53</v>
      </c>
      <c r="B15" s="78">
        <v>988470</v>
      </c>
      <c r="C15" s="78">
        <v>23276</v>
      </c>
      <c r="D15" s="78">
        <v>79</v>
      </c>
      <c r="E15" s="78">
        <v>0</v>
      </c>
      <c r="F15" s="78">
        <v>276</v>
      </c>
      <c r="G15" s="78">
        <v>352</v>
      </c>
      <c r="H15" s="78">
        <v>1056</v>
      </c>
      <c r="I15" s="60">
        <v>0</v>
      </c>
      <c r="J15" s="60">
        <v>77</v>
      </c>
      <c r="K15" s="60">
        <v>1013586</v>
      </c>
      <c r="L15" s="78">
        <v>751777</v>
      </c>
      <c r="M15" s="78">
        <v>738798</v>
      </c>
      <c r="N15" s="11">
        <f ca="1">SUM(N16:N50)</f>
        <v>0</v>
      </c>
    </row>
    <row r="16" spans="1:20" ht="25.5" x14ac:dyDescent="0.2">
      <c r="A16" s="88" t="s">
        <v>54</v>
      </c>
      <c r="B16" s="151">
        <v>3599</v>
      </c>
      <c r="C16" s="151">
        <v>2979</v>
      </c>
      <c r="D16" s="151">
        <v>0</v>
      </c>
      <c r="E16" s="151">
        <v>64</v>
      </c>
      <c r="F16" s="151">
        <v>0</v>
      </c>
      <c r="G16" s="151">
        <v>0</v>
      </c>
      <c r="H16" s="151">
        <v>0</v>
      </c>
      <c r="I16" s="151">
        <v>0</v>
      </c>
      <c r="J16" s="151">
        <v>0</v>
      </c>
      <c r="K16" s="151">
        <v>6642</v>
      </c>
      <c r="L16" s="151">
        <v>2770</v>
      </c>
      <c r="M16" s="151">
        <v>2270</v>
      </c>
    </row>
    <row r="17" spans="1:21" ht="15" customHeight="1" x14ac:dyDescent="0.2">
      <c r="A17" s="86" t="s">
        <v>50</v>
      </c>
      <c r="B17" s="56">
        <f t="shared" ref="B17:M17" si="2">SUM(B21:B24)</f>
        <v>1082</v>
      </c>
      <c r="C17" s="56">
        <f t="shared" si="2"/>
        <v>1124</v>
      </c>
      <c r="D17" s="56">
        <f t="shared" si="2"/>
        <v>0</v>
      </c>
      <c r="E17" s="56">
        <f t="shared" si="2"/>
        <v>0</v>
      </c>
      <c r="F17" s="56">
        <f t="shared" si="2"/>
        <v>4</v>
      </c>
      <c r="G17" s="56">
        <f t="shared" si="2"/>
        <v>0</v>
      </c>
      <c r="H17" s="56">
        <f t="shared" si="2"/>
        <v>0</v>
      </c>
      <c r="I17" s="56">
        <f t="shared" si="2"/>
        <v>0</v>
      </c>
      <c r="J17" s="56">
        <f t="shared" si="2"/>
        <v>79</v>
      </c>
      <c r="K17" s="56">
        <f t="shared" si="2"/>
        <v>2289</v>
      </c>
      <c r="L17" s="56">
        <f t="shared" si="2"/>
        <v>1247</v>
      </c>
      <c r="M17" s="56">
        <f t="shared" si="2"/>
        <v>1247</v>
      </c>
      <c r="N17" s="4">
        <f t="shared" ref="N17:U17" ca="1" si="3">N21+N22+N23+N24</f>
        <v>46</v>
      </c>
      <c r="O17" s="4">
        <f t="shared" si="3"/>
        <v>0</v>
      </c>
      <c r="P17" s="4">
        <f t="shared" si="3"/>
        <v>0</v>
      </c>
      <c r="Q17" s="4">
        <f t="shared" si="3"/>
        <v>0</v>
      </c>
      <c r="R17" s="4">
        <f t="shared" si="3"/>
        <v>0</v>
      </c>
      <c r="S17" s="4">
        <f t="shared" si="3"/>
        <v>0</v>
      </c>
      <c r="T17" s="4">
        <f t="shared" si="3"/>
        <v>0</v>
      </c>
      <c r="U17" s="4">
        <f t="shared" si="3"/>
        <v>0</v>
      </c>
    </row>
    <row r="18" spans="1:21" x14ac:dyDescent="0.2">
      <c r="A18" s="89" t="s">
        <v>32</v>
      </c>
      <c r="B18" s="99">
        <f t="shared" ref="B18:M18" si="4">SUM(B19:B24)</f>
        <v>14085</v>
      </c>
      <c r="C18" s="99">
        <f>SUM(C19:C24)</f>
        <v>4513</v>
      </c>
      <c r="D18" s="99">
        <f>SUM(D19:D24)</f>
        <v>0</v>
      </c>
      <c r="E18" s="99">
        <f>SUM(E19:E24)</f>
        <v>0</v>
      </c>
      <c r="F18" s="99">
        <f t="shared" si="4"/>
        <v>4</v>
      </c>
      <c r="G18" s="99">
        <f t="shared" si="4"/>
        <v>0</v>
      </c>
      <c r="H18" s="99">
        <f t="shared" si="4"/>
        <v>0</v>
      </c>
      <c r="I18" s="99">
        <f t="shared" si="4"/>
        <v>0</v>
      </c>
      <c r="J18" s="99">
        <f t="shared" si="4"/>
        <v>238</v>
      </c>
      <c r="K18" s="99">
        <f>SUM(K19:K24)</f>
        <v>18840</v>
      </c>
      <c r="L18" s="99">
        <f t="shared" si="4"/>
        <v>14180</v>
      </c>
      <c r="M18" s="99">
        <f t="shared" si="4"/>
        <v>14180</v>
      </c>
    </row>
    <row r="19" spans="1:21" ht="28.5" customHeight="1" thickBot="1" x14ac:dyDescent="0.25">
      <c r="A19" s="90" t="s">
        <v>33</v>
      </c>
      <c r="B19" s="114">
        <v>8744</v>
      </c>
      <c r="C19" s="114">
        <v>2215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159</v>
      </c>
      <c r="K19" s="114">
        <v>11118</v>
      </c>
      <c r="L19" s="114">
        <v>7526</v>
      </c>
      <c r="M19" s="114">
        <v>7526</v>
      </c>
      <c r="N19" s="44"/>
      <c r="O19" s="44"/>
      <c r="P19" s="44"/>
      <c r="Q19" s="44"/>
      <c r="R19" s="44"/>
      <c r="S19" s="44"/>
      <c r="T19" s="45">
        <v>7526</v>
      </c>
      <c r="U19" s="46">
        <v>7526</v>
      </c>
    </row>
    <row r="20" spans="1:21" ht="43.5" customHeight="1" thickBot="1" x14ac:dyDescent="0.25">
      <c r="A20" s="91" t="s">
        <v>211</v>
      </c>
      <c r="B20" s="137">
        <v>4259</v>
      </c>
      <c r="C20" s="137">
        <v>1174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7">
        <v>5433</v>
      </c>
      <c r="L20" s="137">
        <v>5407</v>
      </c>
      <c r="M20" s="137">
        <v>5407</v>
      </c>
      <c r="N20" s="16">
        <f ca="1">SUM(N15:N19)</f>
        <v>2950</v>
      </c>
    </row>
    <row r="21" spans="1:21" ht="25.5" x14ac:dyDescent="0.2">
      <c r="A21" s="90" t="s">
        <v>34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18">
        <v>0</v>
      </c>
    </row>
    <row r="22" spans="1:21" ht="26.25" customHeight="1" thickBot="1" x14ac:dyDescent="0.25">
      <c r="A22" s="90" t="s">
        <v>212</v>
      </c>
      <c r="B22" s="60">
        <v>597</v>
      </c>
      <c r="C22" s="60">
        <v>648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79</v>
      </c>
      <c r="K22" s="60">
        <v>1324</v>
      </c>
      <c r="L22" s="60">
        <v>710</v>
      </c>
      <c r="M22" s="60">
        <v>710</v>
      </c>
      <c r="N22" s="15">
        <v>46</v>
      </c>
    </row>
    <row r="23" spans="1:21" ht="15" thickBot="1" x14ac:dyDescent="0.25">
      <c r="A23" s="90" t="s">
        <v>204</v>
      </c>
      <c r="B23" s="71">
        <v>5</v>
      </c>
      <c r="C23" s="71">
        <v>70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75</v>
      </c>
      <c r="L23" s="71">
        <v>70</v>
      </c>
      <c r="M23" s="71">
        <v>70</v>
      </c>
      <c r="N23" s="17">
        <f ca="1">SUM(N17:N22)</f>
        <v>32</v>
      </c>
    </row>
    <row r="24" spans="1:21" ht="15" thickBot="1" x14ac:dyDescent="0.25">
      <c r="A24" s="90" t="s">
        <v>205</v>
      </c>
      <c r="B24" s="60">
        <v>480</v>
      </c>
      <c r="C24" s="60">
        <v>406</v>
      </c>
      <c r="D24" s="60">
        <v>0</v>
      </c>
      <c r="E24" s="60">
        <v>0</v>
      </c>
      <c r="F24" s="60">
        <v>4</v>
      </c>
      <c r="G24" s="60">
        <v>0</v>
      </c>
      <c r="H24" s="60">
        <v>0</v>
      </c>
      <c r="I24" s="60">
        <v>0</v>
      </c>
      <c r="J24" s="60">
        <v>0</v>
      </c>
      <c r="K24" s="60">
        <v>890</v>
      </c>
      <c r="L24" s="60">
        <v>467</v>
      </c>
      <c r="M24" s="60">
        <v>467</v>
      </c>
      <c r="N24" s="16">
        <f ca="1">SUM(N17:N23)</f>
        <v>0</v>
      </c>
    </row>
    <row r="25" spans="1:21" x14ac:dyDescent="0.2">
      <c r="A25" s="92" t="s">
        <v>40</v>
      </c>
      <c r="B25" s="100">
        <f t="shared" ref="B25:M25" si="5">SUM(B29)</f>
        <v>459</v>
      </c>
      <c r="C25" s="100">
        <f t="shared" si="5"/>
        <v>15</v>
      </c>
      <c r="D25" s="100">
        <f t="shared" si="5"/>
        <v>0</v>
      </c>
      <c r="E25" s="100">
        <f t="shared" si="5"/>
        <v>2</v>
      </c>
      <c r="F25" s="100">
        <f t="shared" si="5"/>
        <v>0</v>
      </c>
      <c r="G25" s="100">
        <f t="shared" si="5"/>
        <v>0</v>
      </c>
      <c r="H25" s="100">
        <f t="shared" si="5"/>
        <v>0</v>
      </c>
      <c r="I25" s="100">
        <f t="shared" si="5"/>
        <v>0</v>
      </c>
      <c r="J25" s="100">
        <f t="shared" si="5"/>
        <v>0</v>
      </c>
      <c r="K25" s="100">
        <f t="shared" si="5"/>
        <v>476</v>
      </c>
      <c r="L25" s="100">
        <f t="shared" si="5"/>
        <v>352</v>
      </c>
      <c r="M25" s="100">
        <f t="shared" si="5"/>
        <v>162</v>
      </c>
    </row>
    <row r="26" spans="1:21" ht="14.25" customHeight="1" x14ac:dyDescent="0.2">
      <c r="A26" s="89" t="s">
        <v>39</v>
      </c>
      <c r="B26" s="65">
        <f t="shared" ref="B26:M26" si="6">SUM(B27:B29)</f>
        <v>7141</v>
      </c>
      <c r="C26" s="65">
        <f t="shared" si="6"/>
        <v>807</v>
      </c>
      <c r="D26" s="65">
        <f t="shared" si="6"/>
        <v>0</v>
      </c>
      <c r="E26" s="65">
        <f t="shared" si="6"/>
        <v>32</v>
      </c>
      <c r="F26" s="65">
        <f t="shared" si="6"/>
        <v>0</v>
      </c>
      <c r="G26" s="65">
        <f t="shared" si="6"/>
        <v>0</v>
      </c>
      <c r="H26" s="65">
        <f t="shared" si="6"/>
        <v>0</v>
      </c>
      <c r="I26" s="65">
        <f t="shared" si="6"/>
        <v>0</v>
      </c>
      <c r="J26" s="65">
        <f t="shared" si="6"/>
        <v>0</v>
      </c>
      <c r="K26" s="65">
        <f t="shared" si="6"/>
        <v>7980</v>
      </c>
      <c r="L26" s="65">
        <f t="shared" si="6"/>
        <v>5889</v>
      </c>
      <c r="M26" s="65">
        <f t="shared" si="6"/>
        <v>4711</v>
      </c>
    </row>
    <row r="27" spans="1:21" ht="31.5" customHeight="1" x14ac:dyDescent="0.2">
      <c r="A27" s="87" t="s">
        <v>55</v>
      </c>
      <c r="B27" s="60">
        <v>816</v>
      </c>
      <c r="C27" s="60">
        <v>332</v>
      </c>
      <c r="D27" s="60">
        <v>0</v>
      </c>
      <c r="E27" s="60">
        <v>30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1178</v>
      </c>
      <c r="L27" s="60">
        <v>906</v>
      </c>
      <c r="M27" s="60">
        <v>906</v>
      </c>
    </row>
    <row r="28" spans="1:21" ht="48.75" customHeight="1" x14ac:dyDescent="0.2">
      <c r="A28" s="87" t="s">
        <v>225</v>
      </c>
      <c r="B28" s="60">
        <v>5866</v>
      </c>
      <c r="C28" s="60">
        <v>460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6326</v>
      </c>
      <c r="L28" s="60">
        <v>4631</v>
      </c>
      <c r="M28" s="60">
        <v>3643</v>
      </c>
    </row>
    <row r="29" spans="1:21" ht="29.25" customHeight="1" x14ac:dyDescent="0.2">
      <c r="A29" s="87" t="s">
        <v>51</v>
      </c>
      <c r="B29" s="60">
        <v>459</v>
      </c>
      <c r="C29" s="60">
        <v>15</v>
      </c>
      <c r="D29" s="60">
        <v>0</v>
      </c>
      <c r="E29" s="60">
        <v>2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476</v>
      </c>
      <c r="L29" s="60">
        <v>352</v>
      </c>
      <c r="M29" s="60">
        <v>162</v>
      </c>
    </row>
    <row r="30" spans="1:21" x14ac:dyDescent="0.2">
      <c r="A30" s="86" t="s">
        <v>36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</row>
    <row r="31" spans="1:21" x14ac:dyDescent="0.2">
      <c r="A31" s="86" t="s">
        <v>41</v>
      </c>
      <c r="B31" s="56">
        <f>SUM(B32:B33)</f>
        <v>546</v>
      </c>
      <c r="C31" s="56">
        <f t="shared" ref="C31:M31" si="7">SUM(C32:C33)</f>
        <v>1998</v>
      </c>
      <c r="D31" s="56">
        <f t="shared" si="7"/>
        <v>0</v>
      </c>
      <c r="E31" s="56">
        <f t="shared" si="7"/>
        <v>0</v>
      </c>
      <c r="F31" s="56">
        <f t="shared" si="7"/>
        <v>0</v>
      </c>
      <c r="G31" s="56">
        <f t="shared" si="7"/>
        <v>0</v>
      </c>
      <c r="H31" s="56">
        <f t="shared" si="7"/>
        <v>0</v>
      </c>
      <c r="I31" s="56">
        <f t="shared" si="7"/>
        <v>545</v>
      </c>
      <c r="J31" s="56">
        <f t="shared" si="7"/>
        <v>237</v>
      </c>
      <c r="K31" s="56">
        <f t="shared" si="7"/>
        <v>3329</v>
      </c>
      <c r="L31" s="56">
        <f t="shared" si="7"/>
        <v>744</v>
      </c>
      <c r="M31" s="56">
        <f t="shared" si="7"/>
        <v>744</v>
      </c>
      <c r="N31" s="3">
        <f t="shared" ref="N31:U31" si="8">N32+N33</f>
        <v>960.8</v>
      </c>
      <c r="O31" s="3">
        <f t="shared" si="8"/>
        <v>538</v>
      </c>
      <c r="P31" s="3">
        <f t="shared" si="8"/>
        <v>0</v>
      </c>
      <c r="Q31" s="3">
        <f t="shared" si="8"/>
        <v>0</v>
      </c>
      <c r="R31" s="3">
        <f t="shared" si="8"/>
        <v>0</v>
      </c>
      <c r="S31" s="3">
        <f t="shared" si="8"/>
        <v>0</v>
      </c>
      <c r="T31" s="3">
        <f t="shared" si="8"/>
        <v>0</v>
      </c>
      <c r="U31" s="3">
        <f t="shared" si="8"/>
        <v>0</v>
      </c>
    </row>
    <row r="32" spans="1:21" ht="15" customHeight="1" x14ac:dyDescent="0.2">
      <c r="A32" s="90" t="s">
        <v>56</v>
      </c>
      <c r="B32" s="101">
        <v>334</v>
      </c>
      <c r="C32" s="60">
        <v>356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33</v>
      </c>
      <c r="K32" s="60">
        <v>726</v>
      </c>
      <c r="L32" s="60">
        <v>504</v>
      </c>
      <c r="M32" s="60">
        <v>504</v>
      </c>
      <c r="N32" s="8">
        <v>960</v>
      </c>
      <c r="O32" s="8">
        <v>538</v>
      </c>
    </row>
    <row r="33" spans="1:23" x14ac:dyDescent="0.2">
      <c r="A33" s="351" t="s">
        <v>37</v>
      </c>
      <c r="B33" s="262">
        <v>212</v>
      </c>
      <c r="C33" s="262">
        <v>1642</v>
      </c>
      <c r="D33" s="262">
        <v>0</v>
      </c>
      <c r="E33" s="262">
        <v>0</v>
      </c>
      <c r="F33" s="262">
        <v>0</v>
      </c>
      <c r="G33" s="262">
        <v>0</v>
      </c>
      <c r="H33" s="262">
        <v>0</v>
      </c>
      <c r="I33" s="262">
        <v>545</v>
      </c>
      <c r="J33" s="262">
        <v>204</v>
      </c>
      <c r="K33" s="262">
        <v>2603</v>
      </c>
      <c r="L33" s="262">
        <v>240</v>
      </c>
      <c r="M33" s="262">
        <v>240</v>
      </c>
      <c r="N33" s="9">
        <v>0.8</v>
      </c>
    </row>
    <row r="34" spans="1:23" x14ac:dyDescent="0.2">
      <c r="A34" s="93" t="s">
        <v>57</v>
      </c>
      <c r="B34" s="151">
        <v>60</v>
      </c>
      <c r="C34" s="151">
        <v>800</v>
      </c>
      <c r="D34" s="151">
        <v>0</v>
      </c>
      <c r="E34" s="151">
        <v>0</v>
      </c>
      <c r="F34" s="151">
        <v>0</v>
      </c>
      <c r="G34" s="151">
        <v>69080</v>
      </c>
      <c r="H34" s="151">
        <v>0</v>
      </c>
      <c r="I34" s="151">
        <v>300</v>
      </c>
      <c r="J34" s="151">
        <v>340</v>
      </c>
      <c r="K34" s="151">
        <v>70580</v>
      </c>
      <c r="L34" s="151">
        <v>900</v>
      </c>
      <c r="M34" s="151">
        <v>700</v>
      </c>
    </row>
    <row r="35" spans="1:23" x14ac:dyDescent="0.2">
      <c r="A35" s="93" t="s">
        <v>38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6" spans="1:23" ht="33" customHeight="1" x14ac:dyDescent="0.2">
      <c r="A36" s="94" t="s">
        <v>105</v>
      </c>
      <c r="B36" s="82">
        <v>100</v>
      </c>
      <c r="C36" s="82">
        <v>11</v>
      </c>
      <c r="D36" s="82">
        <v>0</v>
      </c>
      <c r="E36" s="82">
        <v>0</v>
      </c>
      <c r="F36" s="82">
        <v>626</v>
      </c>
      <c r="G36" s="82">
        <v>0</v>
      </c>
      <c r="H36" s="82">
        <v>0</v>
      </c>
      <c r="I36" s="82">
        <v>0</v>
      </c>
      <c r="J36" s="82">
        <v>0</v>
      </c>
      <c r="K36" s="82">
        <v>726</v>
      </c>
      <c r="L36" s="82">
        <v>350</v>
      </c>
      <c r="M36" s="82">
        <v>66</v>
      </c>
    </row>
    <row r="37" spans="1:23" ht="21" customHeight="1" x14ac:dyDescent="0.2">
      <c r="A37" s="86" t="s">
        <v>190</v>
      </c>
      <c r="B37" s="56">
        <f>B38+B39</f>
        <v>1895</v>
      </c>
      <c r="C37" s="56">
        <f t="shared" ref="C37:U37" si="9">C38+C39</f>
        <v>1084</v>
      </c>
      <c r="D37" s="56">
        <f t="shared" si="9"/>
        <v>586</v>
      </c>
      <c r="E37" s="56">
        <f t="shared" si="9"/>
        <v>12</v>
      </c>
      <c r="F37" s="56">
        <f t="shared" si="9"/>
        <v>20</v>
      </c>
      <c r="G37" s="56">
        <f t="shared" si="9"/>
        <v>182</v>
      </c>
      <c r="H37" s="56">
        <f t="shared" si="9"/>
        <v>0</v>
      </c>
      <c r="I37" s="56">
        <f t="shared" si="9"/>
        <v>0</v>
      </c>
      <c r="J37" s="56">
        <f t="shared" si="9"/>
        <v>10</v>
      </c>
      <c r="K37" s="56">
        <f t="shared" si="9"/>
        <v>3789</v>
      </c>
      <c r="L37" s="56">
        <f t="shared" si="9"/>
        <v>2096</v>
      </c>
      <c r="M37" s="56">
        <f t="shared" si="9"/>
        <v>1032</v>
      </c>
      <c r="N37" s="56">
        <f t="shared" si="9"/>
        <v>0</v>
      </c>
      <c r="O37" s="56">
        <f t="shared" si="9"/>
        <v>0</v>
      </c>
      <c r="P37" s="56">
        <f t="shared" si="9"/>
        <v>0</v>
      </c>
      <c r="Q37" s="56">
        <f t="shared" si="9"/>
        <v>0</v>
      </c>
      <c r="R37" s="56">
        <f t="shared" si="9"/>
        <v>0</v>
      </c>
      <c r="S37" s="56">
        <f t="shared" si="9"/>
        <v>0</v>
      </c>
      <c r="T37" s="56">
        <f t="shared" si="9"/>
        <v>0</v>
      </c>
      <c r="U37" s="56">
        <f t="shared" si="9"/>
        <v>0</v>
      </c>
    </row>
    <row r="38" spans="1:23" ht="12.75" customHeight="1" x14ac:dyDescent="0.2">
      <c r="A38" s="95" t="s">
        <v>191</v>
      </c>
      <c r="B38" s="60">
        <v>562</v>
      </c>
      <c r="C38" s="60">
        <v>299</v>
      </c>
      <c r="D38" s="60">
        <v>216</v>
      </c>
      <c r="E38" s="60">
        <v>12</v>
      </c>
      <c r="F38" s="60">
        <v>20</v>
      </c>
      <c r="G38" s="60">
        <v>182</v>
      </c>
      <c r="H38" s="60">
        <v>0</v>
      </c>
      <c r="I38" s="60">
        <v>0</v>
      </c>
      <c r="J38" s="60">
        <v>10</v>
      </c>
      <c r="K38" s="60">
        <v>1301</v>
      </c>
      <c r="L38" s="60">
        <v>996</v>
      </c>
      <c r="M38" s="60"/>
      <c r="N38" s="3"/>
      <c r="O38" s="3"/>
      <c r="P38" s="3"/>
      <c r="Q38" s="3"/>
    </row>
    <row r="39" spans="1:23" ht="43.5" customHeight="1" x14ac:dyDescent="0.2">
      <c r="A39" s="95" t="s">
        <v>223</v>
      </c>
      <c r="B39" s="60">
        <v>1333</v>
      </c>
      <c r="C39" s="60">
        <v>785</v>
      </c>
      <c r="D39" s="60">
        <v>370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2488</v>
      </c>
      <c r="L39" s="60">
        <v>1100</v>
      </c>
      <c r="M39" s="60">
        <v>1032</v>
      </c>
      <c r="N39" s="3"/>
      <c r="O39" s="3"/>
      <c r="P39" s="3"/>
      <c r="Q39" s="3"/>
    </row>
    <row r="40" spans="1:23" ht="25.5" x14ac:dyDescent="0.2">
      <c r="A40" s="95" t="s">
        <v>192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3"/>
      <c r="O40" s="3"/>
      <c r="P40" s="3"/>
      <c r="Q40" s="3"/>
    </row>
    <row r="41" spans="1:23" ht="25.5" x14ac:dyDescent="0.2">
      <c r="A41" s="86" t="s">
        <v>194</v>
      </c>
      <c r="B41" s="56">
        <f>42:42+43:43</f>
        <v>4229</v>
      </c>
      <c r="C41" s="56">
        <f t="shared" ref="C41:Q41" si="10">42:42+43:43</f>
        <v>807</v>
      </c>
      <c r="D41" s="56">
        <f t="shared" si="10"/>
        <v>0</v>
      </c>
      <c r="E41" s="56">
        <f t="shared" si="10"/>
        <v>11</v>
      </c>
      <c r="F41" s="56">
        <f t="shared" si="10"/>
        <v>0</v>
      </c>
      <c r="G41" s="56">
        <f t="shared" si="10"/>
        <v>19</v>
      </c>
      <c r="H41" s="56">
        <f t="shared" si="10"/>
        <v>0</v>
      </c>
      <c r="I41" s="56">
        <f t="shared" si="10"/>
        <v>0</v>
      </c>
      <c r="J41" s="56">
        <f t="shared" si="10"/>
        <v>42</v>
      </c>
      <c r="K41" s="56">
        <f t="shared" si="10"/>
        <v>5108</v>
      </c>
      <c r="L41" s="56">
        <f t="shared" si="10"/>
        <v>4546</v>
      </c>
      <c r="M41" s="56">
        <f t="shared" si="10"/>
        <v>4546</v>
      </c>
      <c r="N41" s="3">
        <f t="shared" si="10"/>
        <v>0</v>
      </c>
      <c r="O41" s="3">
        <f t="shared" si="10"/>
        <v>0</v>
      </c>
      <c r="P41" s="3">
        <f t="shared" si="10"/>
        <v>0</v>
      </c>
      <c r="Q41" s="3">
        <f t="shared" si="10"/>
        <v>0</v>
      </c>
    </row>
    <row r="42" spans="1:23" ht="33" customHeight="1" x14ac:dyDescent="0.2">
      <c r="A42" s="95" t="s">
        <v>193</v>
      </c>
      <c r="B42" s="60">
        <v>1510</v>
      </c>
      <c r="C42" s="60">
        <v>699</v>
      </c>
      <c r="D42" s="60">
        <v>0</v>
      </c>
      <c r="E42" s="60">
        <v>11</v>
      </c>
      <c r="F42" s="60">
        <v>0</v>
      </c>
      <c r="G42" s="60">
        <v>19</v>
      </c>
      <c r="H42" s="60">
        <v>0</v>
      </c>
      <c r="I42" s="60">
        <v>0</v>
      </c>
      <c r="J42" s="60">
        <v>42</v>
      </c>
      <c r="K42" s="60">
        <v>2281</v>
      </c>
      <c r="L42" s="60">
        <v>1974</v>
      </c>
      <c r="M42" s="60">
        <v>1974</v>
      </c>
      <c r="N42" s="23"/>
      <c r="O42" s="23"/>
      <c r="P42" s="23"/>
      <c r="Q42" s="23"/>
    </row>
    <row r="43" spans="1:23" ht="45" customHeight="1" x14ac:dyDescent="0.2">
      <c r="A43" s="95" t="s">
        <v>224</v>
      </c>
      <c r="B43" s="60">
        <v>2719</v>
      </c>
      <c r="C43" s="60">
        <v>108</v>
      </c>
      <c r="D43" s="60">
        <v>0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2827</v>
      </c>
      <c r="L43" s="60">
        <v>2572</v>
      </c>
      <c r="M43" s="60">
        <v>2572</v>
      </c>
      <c r="N43" s="3"/>
      <c r="O43" s="3"/>
      <c r="P43" s="3"/>
      <c r="Q43" s="3"/>
      <c r="W43" s="1" t="s">
        <v>231</v>
      </c>
    </row>
    <row r="44" spans="1:23" x14ac:dyDescent="0.2">
      <c r="A44" s="247" t="s">
        <v>196</v>
      </c>
      <c r="B44" s="107">
        <f>SUM(B7+B11+B16+B17+B25+B31+B34+B35+B36)</f>
        <v>1230796</v>
      </c>
      <c r="C44" s="107">
        <f t="shared" ref="C44:M44" si="11">SUM(C7+C11+C16+C17+C25+C31+C34+C35+C36)</f>
        <v>85020</v>
      </c>
      <c r="D44" s="107">
        <f t="shared" si="11"/>
        <v>1154</v>
      </c>
      <c r="E44" s="107">
        <f t="shared" si="11"/>
        <v>2944</v>
      </c>
      <c r="F44" s="107">
        <f t="shared" si="11"/>
        <v>1443</v>
      </c>
      <c r="G44" s="107">
        <f t="shared" si="11"/>
        <v>71473</v>
      </c>
      <c r="H44" s="107">
        <f t="shared" si="11"/>
        <v>1360</v>
      </c>
      <c r="I44" s="107">
        <f t="shared" si="11"/>
        <v>851</v>
      </c>
      <c r="J44" s="107">
        <f t="shared" si="11"/>
        <v>2594</v>
      </c>
      <c r="K44" s="107">
        <f t="shared" si="11"/>
        <v>1397627</v>
      </c>
      <c r="L44" s="107">
        <f t="shared" si="11"/>
        <v>970247</v>
      </c>
      <c r="M44" s="107">
        <f t="shared" si="11"/>
        <v>946488</v>
      </c>
      <c r="N44" s="253">
        <f t="shared" ref="N44:Q44" ca="1" si="12">SUM(N7+N11+N16+N17+N25+N31+N34+N35+N36+N37+N41)</f>
        <v>5</v>
      </c>
      <c r="O44" s="24">
        <f t="shared" si="12"/>
        <v>538</v>
      </c>
      <c r="P44" s="24">
        <f t="shared" si="12"/>
        <v>0</v>
      </c>
      <c r="Q44" s="24">
        <f t="shared" si="12"/>
        <v>0</v>
      </c>
    </row>
    <row r="45" spans="1:23" ht="15" x14ac:dyDescent="0.2">
      <c r="A45" s="26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20"/>
      <c r="O45" s="20"/>
      <c r="P45" s="20"/>
    </row>
    <row r="46" spans="1:23" x14ac:dyDescent="0.2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20"/>
      <c r="O46" s="20"/>
      <c r="P46" s="20"/>
    </row>
    <row r="49" spans="13:17" x14ac:dyDescent="0.2">
      <c r="Q49" s="6"/>
    </row>
    <row r="50" spans="13:17" x14ac:dyDescent="0.2">
      <c r="Q50" s="6"/>
    </row>
    <row r="51" spans="13:17" x14ac:dyDescent="0.2">
      <c r="M51" s="279"/>
      <c r="Q51" s="6"/>
    </row>
    <row r="52" spans="13:17" x14ac:dyDescent="0.2">
      <c r="M52" s="279"/>
      <c r="Q52" s="6"/>
    </row>
    <row r="53" spans="13:17" x14ac:dyDescent="0.2">
      <c r="Q53" s="6"/>
    </row>
    <row r="54" spans="13:17" x14ac:dyDescent="0.2">
      <c r="Q54" s="13"/>
    </row>
    <row r="55" spans="13:17" x14ac:dyDescent="0.2">
      <c r="Q55" s="13"/>
    </row>
    <row r="56" spans="13:17" x14ac:dyDescent="0.2">
      <c r="Q56" s="6"/>
    </row>
  </sheetData>
  <mergeCells count="15">
    <mergeCell ref="A1:A5"/>
    <mergeCell ref="B1:M1"/>
    <mergeCell ref="B2:M2"/>
    <mergeCell ref="H3:H4"/>
    <mergeCell ref="J3:J4"/>
    <mergeCell ref="M3:M4"/>
    <mergeCell ref="E3:E4"/>
    <mergeCell ref="B3:B4"/>
    <mergeCell ref="K3:K4"/>
    <mergeCell ref="I3:I4"/>
    <mergeCell ref="C3:C4"/>
    <mergeCell ref="L3:L4"/>
    <mergeCell ref="D3:D4"/>
    <mergeCell ref="F3:F4"/>
    <mergeCell ref="G3:G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opLeftCell="A28" zoomScale="91" zoomScaleNormal="91" workbookViewId="0">
      <selection activeCell="B43" sqref="B43"/>
    </sheetView>
  </sheetViews>
  <sheetFormatPr defaultRowHeight="12.75" x14ac:dyDescent="0.2"/>
  <cols>
    <col min="1" max="1" width="52.28515625" style="1" customWidth="1"/>
    <col min="2" max="2" width="12.7109375" style="1" customWidth="1"/>
    <col min="3" max="3" width="8.5703125" style="1" customWidth="1"/>
    <col min="4" max="4" width="9.28515625" style="1" bestFit="1" customWidth="1"/>
    <col min="5" max="5" width="8" style="1" customWidth="1"/>
    <col min="6" max="6" width="7.85546875" style="1" customWidth="1"/>
    <col min="7" max="7" width="9" style="1" customWidth="1"/>
    <col min="8" max="8" width="7.85546875" style="1" customWidth="1"/>
    <col min="9" max="9" width="7.7109375" style="1" customWidth="1"/>
    <col min="10" max="10" width="9.42578125" style="1" customWidth="1"/>
    <col min="11" max="11" width="9.7109375" style="1" customWidth="1"/>
    <col min="12" max="12" width="10.28515625" style="1" bestFit="1" customWidth="1"/>
    <col min="13" max="13" width="10" style="1" customWidth="1"/>
    <col min="14" max="15" width="0.140625" style="1" hidden="1" customWidth="1"/>
    <col min="16" max="16" width="9.140625" style="1" hidden="1" customWidth="1"/>
    <col min="17" max="16384" width="9.140625" style="1"/>
  </cols>
  <sheetData>
    <row r="1" spans="1:15" ht="14.25" x14ac:dyDescent="0.2">
      <c r="A1" s="431" t="s">
        <v>1</v>
      </c>
      <c r="B1" s="439" t="s">
        <v>99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1"/>
      <c r="N1" s="327"/>
      <c r="O1" s="327"/>
    </row>
    <row r="2" spans="1:15" ht="16.5" customHeight="1" x14ac:dyDescent="0.2">
      <c r="A2" s="432"/>
      <c r="B2" s="463" t="s">
        <v>97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5"/>
    </row>
    <row r="3" spans="1:15" ht="48" customHeight="1" x14ac:dyDescent="0.2">
      <c r="A3" s="432"/>
      <c r="B3" s="427" t="s">
        <v>110</v>
      </c>
      <c r="C3" s="427" t="s">
        <v>109</v>
      </c>
      <c r="D3" s="427" t="s">
        <v>10</v>
      </c>
      <c r="E3" s="461" t="s">
        <v>11</v>
      </c>
      <c r="F3" s="427" t="s">
        <v>12</v>
      </c>
      <c r="G3" s="427" t="s">
        <v>60</v>
      </c>
      <c r="H3" s="461" t="s">
        <v>13</v>
      </c>
      <c r="I3" s="461" t="s">
        <v>61</v>
      </c>
      <c r="J3" s="461" t="s">
        <v>14</v>
      </c>
      <c r="K3" s="461" t="s">
        <v>42</v>
      </c>
      <c r="L3" s="461" t="s">
        <v>16</v>
      </c>
      <c r="M3" s="461" t="s">
        <v>62</v>
      </c>
      <c r="N3" s="461" t="s">
        <v>16</v>
      </c>
      <c r="O3" s="427" t="s">
        <v>62</v>
      </c>
    </row>
    <row r="4" spans="1:15" ht="58.5" customHeight="1" x14ac:dyDescent="0.2">
      <c r="A4" s="432"/>
      <c r="B4" s="428"/>
      <c r="C4" s="428"/>
      <c r="D4" s="428"/>
      <c r="E4" s="462"/>
      <c r="F4" s="428"/>
      <c r="G4" s="428"/>
      <c r="H4" s="462"/>
      <c r="I4" s="462"/>
      <c r="J4" s="462"/>
      <c r="K4" s="462"/>
      <c r="L4" s="462"/>
      <c r="M4" s="462"/>
      <c r="N4" s="462"/>
      <c r="O4" s="428"/>
    </row>
    <row r="5" spans="1:15" ht="14.25" x14ac:dyDescent="0.2">
      <c r="A5" s="433"/>
      <c r="B5" s="213" t="s">
        <v>17</v>
      </c>
      <c r="C5" s="215" t="s">
        <v>17</v>
      </c>
      <c r="D5" s="215" t="s">
        <v>17</v>
      </c>
      <c r="E5" s="215" t="s">
        <v>17</v>
      </c>
      <c r="F5" s="215" t="s">
        <v>17</v>
      </c>
      <c r="G5" s="215" t="s">
        <v>17</v>
      </c>
      <c r="H5" s="215" t="s">
        <v>18</v>
      </c>
      <c r="I5" s="215" t="s">
        <v>17</v>
      </c>
      <c r="J5" s="215" t="s">
        <v>17</v>
      </c>
      <c r="K5" s="215" t="s">
        <v>17</v>
      </c>
      <c r="L5" s="215" t="s">
        <v>17</v>
      </c>
      <c r="M5" s="215" t="s">
        <v>17</v>
      </c>
      <c r="N5" s="215" t="s">
        <v>17</v>
      </c>
      <c r="O5" s="215" t="s">
        <v>17</v>
      </c>
    </row>
    <row r="6" spans="1:15" ht="14.25" x14ac:dyDescent="0.2">
      <c r="A6" s="215" t="s">
        <v>64</v>
      </c>
      <c r="B6" s="215">
        <v>29</v>
      </c>
      <c r="C6" s="215">
        <v>30</v>
      </c>
      <c r="D6" s="215">
        <v>31</v>
      </c>
      <c r="E6" s="215">
        <v>32</v>
      </c>
      <c r="F6" s="215">
        <v>33</v>
      </c>
      <c r="G6" s="215">
        <v>34</v>
      </c>
      <c r="H6" s="215">
        <v>35</v>
      </c>
      <c r="I6" s="215">
        <v>36</v>
      </c>
      <c r="J6" s="215">
        <v>37</v>
      </c>
      <c r="K6" s="215">
        <v>38</v>
      </c>
      <c r="L6" s="215">
        <v>39</v>
      </c>
      <c r="M6" s="215">
        <v>40</v>
      </c>
      <c r="N6" s="215">
        <v>26</v>
      </c>
      <c r="O6" s="215">
        <v>27</v>
      </c>
    </row>
    <row r="7" spans="1:15" ht="31.5" customHeight="1" x14ac:dyDescent="0.2">
      <c r="A7" s="299" t="s">
        <v>30</v>
      </c>
      <c r="B7" s="233">
        <f t="shared" ref="B7:M7" si="0">SUM(B8:B10)</f>
        <v>333958</v>
      </c>
      <c r="C7" s="233">
        <f t="shared" si="0"/>
        <v>45553</v>
      </c>
      <c r="D7" s="233">
        <f t="shared" si="0"/>
        <v>565</v>
      </c>
      <c r="E7" s="233">
        <f t="shared" si="0"/>
        <v>0</v>
      </c>
      <c r="F7" s="233">
        <f t="shared" si="0"/>
        <v>3062</v>
      </c>
      <c r="G7" s="233">
        <f t="shared" si="0"/>
        <v>80</v>
      </c>
      <c r="H7" s="233">
        <f t="shared" si="0"/>
        <v>98</v>
      </c>
      <c r="I7" s="233">
        <f t="shared" si="0"/>
        <v>0</v>
      </c>
      <c r="J7" s="233">
        <f t="shared" si="0"/>
        <v>637</v>
      </c>
      <c r="K7" s="233">
        <f t="shared" si="0"/>
        <v>383953</v>
      </c>
      <c r="L7" s="233">
        <f t="shared" si="0"/>
        <v>165459</v>
      </c>
      <c r="M7" s="233">
        <f t="shared" si="0"/>
        <v>56077</v>
      </c>
      <c r="N7" s="233"/>
      <c r="O7" s="233"/>
    </row>
    <row r="8" spans="1:15" ht="14.25" x14ac:dyDescent="0.2">
      <c r="A8" s="328" t="s">
        <v>25</v>
      </c>
      <c r="B8" s="300">
        <v>318439</v>
      </c>
      <c r="C8" s="300">
        <v>39619</v>
      </c>
      <c r="D8" s="300">
        <v>565</v>
      </c>
      <c r="E8" s="300">
        <v>0</v>
      </c>
      <c r="F8" s="300">
        <v>3061</v>
      </c>
      <c r="G8" s="300">
        <v>67</v>
      </c>
      <c r="H8" s="300">
        <v>80</v>
      </c>
      <c r="I8" s="300">
        <v>0</v>
      </c>
      <c r="J8" s="300">
        <v>298</v>
      </c>
      <c r="K8" s="300">
        <v>362129</v>
      </c>
      <c r="L8" s="300">
        <v>162677</v>
      </c>
      <c r="M8" s="300">
        <v>53642</v>
      </c>
      <c r="N8" s="215"/>
      <c r="O8" s="215"/>
    </row>
    <row r="9" spans="1:15" ht="24" customHeight="1" x14ac:dyDescent="0.2">
      <c r="A9" s="303" t="s">
        <v>26</v>
      </c>
      <c r="B9" s="215">
        <v>10479</v>
      </c>
      <c r="C9" s="215">
        <v>5454</v>
      </c>
      <c r="D9" s="215">
        <v>0</v>
      </c>
      <c r="E9" s="215">
        <v>0</v>
      </c>
      <c r="F9" s="215">
        <v>0</v>
      </c>
      <c r="G9" s="215">
        <v>13</v>
      </c>
      <c r="H9" s="215">
        <v>0</v>
      </c>
      <c r="I9" s="215">
        <v>0</v>
      </c>
      <c r="J9" s="215">
        <v>0</v>
      </c>
      <c r="K9" s="215">
        <v>15946</v>
      </c>
      <c r="L9" s="215">
        <v>739</v>
      </c>
      <c r="M9" s="215">
        <v>739</v>
      </c>
      <c r="N9" s="215"/>
      <c r="O9" s="215"/>
    </row>
    <row r="10" spans="1:15" ht="14.25" x14ac:dyDescent="0.2">
      <c r="A10" s="303" t="s">
        <v>27</v>
      </c>
      <c r="B10" s="215">
        <v>5040</v>
      </c>
      <c r="C10" s="215">
        <v>480</v>
      </c>
      <c r="D10" s="215">
        <v>0</v>
      </c>
      <c r="E10" s="215">
        <v>0</v>
      </c>
      <c r="F10" s="215">
        <v>1</v>
      </c>
      <c r="G10" s="215">
        <v>0</v>
      </c>
      <c r="H10" s="215">
        <v>18</v>
      </c>
      <c r="I10" s="215">
        <v>0</v>
      </c>
      <c r="J10" s="215">
        <v>339</v>
      </c>
      <c r="K10" s="215">
        <v>5878</v>
      </c>
      <c r="L10" s="215">
        <v>2043</v>
      </c>
      <c r="M10" s="215">
        <v>1696</v>
      </c>
      <c r="N10" s="215"/>
      <c r="O10" s="215"/>
    </row>
    <row r="11" spans="1:15" s="14" customFormat="1" ht="28.5" x14ac:dyDescent="0.2">
      <c r="A11" s="299" t="s">
        <v>48</v>
      </c>
      <c r="B11" s="233">
        <f t="shared" ref="B11:M11" si="1">SUM(B12:B15)</f>
        <v>1743369</v>
      </c>
      <c r="C11" s="233">
        <f t="shared" si="1"/>
        <v>31444</v>
      </c>
      <c r="D11" s="233">
        <f t="shared" si="1"/>
        <v>1684</v>
      </c>
      <c r="E11" s="233">
        <f t="shared" si="1"/>
        <v>40</v>
      </c>
      <c r="F11" s="233">
        <f t="shared" si="1"/>
        <v>274</v>
      </c>
      <c r="G11" s="233">
        <f t="shared" si="1"/>
        <v>78</v>
      </c>
      <c r="H11" s="233">
        <f t="shared" si="1"/>
        <v>1920</v>
      </c>
      <c r="I11" s="233">
        <f t="shared" si="1"/>
        <v>0</v>
      </c>
      <c r="J11" s="233">
        <f t="shared" si="1"/>
        <v>703</v>
      </c>
      <c r="K11" s="233">
        <f t="shared" si="1"/>
        <v>1779512</v>
      </c>
      <c r="L11" s="233">
        <f t="shared" si="1"/>
        <v>1052403</v>
      </c>
      <c r="M11" s="233">
        <f t="shared" si="1"/>
        <v>877956</v>
      </c>
      <c r="N11" s="233"/>
      <c r="O11" s="233"/>
    </row>
    <row r="12" spans="1:15" ht="14.25" x14ac:dyDescent="0.2">
      <c r="A12" s="303" t="s">
        <v>49</v>
      </c>
      <c r="B12" s="300">
        <v>141313</v>
      </c>
      <c r="C12" s="215">
        <v>3455</v>
      </c>
      <c r="D12" s="215">
        <v>371</v>
      </c>
      <c r="E12" s="215">
        <v>40</v>
      </c>
      <c r="F12" s="215">
        <v>0</v>
      </c>
      <c r="G12" s="215">
        <v>0</v>
      </c>
      <c r="H12" s="215">
        <v>0</v>
      </c>
      <c r="I12" s="215">
        <v>0</v>
      </c>
      <c r="J12" s="215">
        <v>684</v>
      </c>
      <c r="K12" s="215">
        <v>145863</v>
      </c>
      <c r="L12" s="215">
        <v>30455</v>
      </c>
      <c r="M12" s="215">
        <v>17229</v>
      </c>
      <c r="N12" s="215"/>
      <c r="O12" s="215"/>
    </row>
    <row r="13" spans="1:15" ht="45" customHeight="1" x14ac:dyDescent="0.2">
      <c r="A13" s="303" t="s">
        <v>219</v>
      </c>
      <c r="B13" s="301">
        <v>128191</v>
      </c>
      <c r="C13" s="329">
        <v>3681</v>
      </c>
      <c r="D13" s="329">
        <v>1245</v>
      </c>
      <c r="E13" s="329">
        <v>0</v>
      </c>
      <c r="F13" s="329">
        <v>135</v>
      </c>
      <c r="G13" s="329">
        <v>0</v>
      </c>
      <c r="H13" s="329">
        <v>348</v>
      </c>
      <c r="I13" s="329">
        <v>0</v>
      </c>
      <c r="J13" s="329">
        <v>0</v>
      </c>
      <c r="K13" s="329">
        <v>133600</v>
      </c>
      <c r="L13" s="329">
        <v>61171</v>
      </c>
      <c r="M13" s="329">
        <v>1340</v>
      </c>
      <c r="N13" s="215"/>
      <c r="O13" s="215"/>
    </row>
    <row r="14" spans="1:15" ht="32.25" customHeight="1" x14ac:dyDescent="0.2">
      <c r="A14" s="303" t="s">
        <v>52</v>
      </c>
      <c r="B14" s="329">
        <v>13600</v>
      </c>
      <c r="C14" s="329">
        <v>1</v>
      </c>
      <c r="D14" s="329">
        <v>0</v>
      </c>
      <c r="E14" s="329">
        <v>0</v>
      </c>
      <c r="F14" s="329">
        <v>0</v>
      </c>
      <c r="G14" s="329">
        <v>0</v>
      </c>
      <c r="H14" s="329">
        <v>0</v>
      </c>
      <c r="I14" s="329">
        <v>0</v>
      </c>
      <c r="J14" s="329">
        <v>0</v>
      </c>
      <c r="K14" s="329">
        <v>13601</v>
      </c>
      <c r="L14" s="329">
        <v>1303</v>
      </c>
      <c r="M14" s="329">
        <v>1287</v>
      </c>
      <c r="N14" s="215"/>
      <c r="O14" s="215"/>
    </row>
    <row r="15" spans="1:15" ht="14.25" x14ac:dyDescent="0.2">
      <c r="A15" s="303" t="s">
        <v>53</v>
      </c>
      <c r="B15" s="305">
        <v>1460265</v>
      </c>
      <c r="C15" s="305">
        <v>24307</v>
      </c>
      <c r="D15" s="305">
        <v>68</v>
      </c>
      <c r="E15" s="305">
        <v>0</v>
      </c>
      <c r="F15" s="305">
        <v>139</v>
      </c>
      <c r="G15" s="305">
        <v>78</v>
      </c>
      <c r="H15" s="305">
        <v>1572</v>
      </c>
      <c r="I15" s="215">
        <v>0</v>
      </c>
      <c r="J15" s="215">
        <v>19</v>
      </c>
      <c r="K15" s="215">
        <v>1486448</v>
      </c>
      <c r="L15" s="215">
        <v>959474</v>
      </c>
      <c r="M15" s="215">
        <v>858100</v>
      </c>
      <c r="N15" s="305"/>
      <c r="O15" s="305"/>
    </row>
    <row r="16" spans="1:15" ht="28.5" x14ac:dyDescent="0.2">
      <c r="A16" s="307" t="s">
        <v>54</v>
      </c>
      <c r="B16" s="233">
        <v>4804</v>
      </c>
      <c r="C16" s="233">
        <v>70</v>
      </c>
      <c r="D16" s="233">
        <v>0</v>
      </c>
      <c r="E16" s="233">
        <v>0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4874</v>
      </c>
      <c r="L16" s="233">
        <v>110</v>
      </c>
      <c r="M16" s="233">
        <v>110</v>
      </c>
      <c r="N16" s="233"/>
      <c r="O16" s="233"/>
    </row>
    <row r="17" spans="1:15" ht="15" customHeight="1" x14ac:dyDescent="0.2">
      <c r="A17" s="299" t="s">
        <v>50</v>
      </c>
      <c r="B17" s="233">
        <f t="shared" ref="B17:M17" si="2">SUM(B21:B24)</f>
        <v>369</v>
      </c>
      <c r="C17" s="233">
        <f t="shared" si="2"/>
        <v>320</v>
      </c>
      <c r="D17" s="233">
        <f t="shared" si="2"/>
        <v>0</v>
      </c>
      <c r="E17" s="233">
        <f t="shared" si="2"/>
        <v>0</v>
      </c>
      <c r="F17" s="233">
        <f t="shared" si="2"/>
        <v>0</v>
      </c>
      <c r="G17" s="233">
        <f t="shared" si="2"/>
        <v>0</v>
      </c>
      <c r="H17" s="233">
        <f t="shared" si="2"/>
        <v>0</v>
      </c>
      <c r="I17" s="233">
        <f t="shared" si="2"/>
        <v>0</v>
      </c>
      <c r="J17" s="233">
        <f t="shared" si="2"/>
        <v>0</v>
      </c>
      <c r="K17" s="233">
        <f t="shared" si="2"/>
        <v>689</v>
      </c>
      <c r="L17" s="233">
        <f t="shared" si="2"/>
        <v>85</v>
      </c>
      <c r="M17" s="233">
        <f t="shared" si="2"/>
        <v>32</v>
      </c>
      <c r="N17" s="233"/>
      <c r="O17" s="233"/>
    </row>
    <row r="18" spans="1:15" ht="14.25" x14ac:dyDescent="0.2">
      <c r="A18" s="308" t="s">
        <v>32</v>
      </c>
      <c r="B18" s="309">
        <f t="shared" ref="B18:M18" si="3">SUM(B19:B24)</f>
        <v>2164</v>
      </c>
      <c r="C18" s="309">
        <f t="shared" si="3"/>
        <v>970</v>
      </c>
      <c r="D18" s="309">
        <f t="shared" si="3"/>
        <v>0</v>
      </c>
      <c r="E18" s="309">
        <f t="shared" si="3"/>
        <v>0</v>
      </c>
      <c r="F18" s="309">
        <f t="shared" si="3"/>
        <v>0</v>
      </c>
      <c r="G18" s="309">
        <f t="shared" si="3"/>
        <v>0</v>
      </c>
      <c r="H18" s="309">
        <f t="shared" si="3"/>
        <v>0</v>
      </c>
      <c r="I18" s="309">
        <f t="shared" si="3"/>
        <v>0</v>
      </c>
      <c r="J18" s="309">
        <f t="shared" si="3"/>
        <v>0</v>
      </c>
      <c r="K18" s="309">
        <f t="shared" si="3"/>
        <v>3134</v>
      </c>
      <c r="L18" s="309">
        <f t="shared" si="3"/>
        <v>1877</v>
      </c>
      <c r="M18" s="309">
        <f t="shared" si="3"/>
        <v>1476</v>
      </c>
      <c r="N18" s="309"/>
      <c r="O18" s="309"/>
    </row>
    <row r="19" spans="1:15" ht="31.5" customHeight="1" x14ac:dyDescent="0.2">
      <c r="A19" s="312" t="s">
        <v>33</v>
      </c>
      <c r="B19" s="215">
        <v>1795</v>
      </c>
      <c r="C19" s="215">
        <v>178</v>
      </c>
      <c r="D19" s="215">
        <v>0</v>
      </c>
      <c r="E19" s="215">
        <v>0</v>
      </c>
      <c r="F19" s="215">
        <v>0</v>
      </c>
      <c r="G19" s="215">
        <v>0</v>
      </c>
      <c r="H19" s="215">
        <v>0</v>
      </c>
      <c r="I19" s="215">
        <v>0</v>
      </c>
      <c r="J19" s="215">
        <v>0</v>
      </c>
      <c r="K19" s="215">
        <v>1973</v>
      </c>
      <c r="L19" s="215">
        <v>1320</v>
      </c>
      <c r="M19" s="215">
        <v>972</v>
      </c>
      <c r="N19" s="215"/>
      <c r="O19" s="215"/>
    </row>
    <row r="20" spans="1:15" ht="45.75" customHeight="1" x14ac:dyDescent="0.2">
      <c r="A20" s="303" t="s">
        <v>211</v>
      </c>
      <c r="B20" s="215">
        <v>0</v>
      </c>
      <c r="C20" s="215">
        <v>472</v>
      </c>
      <c r="D20" s="215">
        <v>0</v>
      </c>
      <c r="E20" s="215">
        <v>0</v>
      </c>
      <c r="F20" s="215">
        <v>0</v>
      </c>
      <c r="G20" s="215">
        <v>0</v>
      </c>
      <c r="H20" s="215">
        <v>0</v>
      </c>
      <c r="I20" s="215">
        <v>0</v>
      </c>
      <c r="J20" s="215">
        <v>0</v>
      </c>
      <c r="K20" s="215">
        <v>472</v>
      </c>
      <c r="L20" s="215">
        <v>472</v>
      </c>
      <c r="M20" s="215">
        <v>472</v>
      </c>
      <c r="N20" s="215"/>
      <c r="O20" s="215"/>
    </row>
    <row r="21" spans="1:15" ht="42.75" x14ac:dyDescent="0.2">
      <c r="A21" s="312" t="s">
        <v>34</v>
      </c>
      <c r="B21" s="330">
        <v>0</v>
      </c>
      <c r="C21" s="330">
        <v>0</v>
      </c>
      <c r="D21" s="330">
        <v>0</v>
      </c>
      <c r="E21" s="330">
        <v>0</v>
      </c>
      <c r="F21" s="330">
        <v>0</v>
      </c>
      <c r="G21" s="330">
        <v>0</v>
      </c>
      <c r="H21" s="330">
        <v>0</v>
      </c>
      <c r="I21" s="330">
        <v>0</v>
      </c>
      <c r="J21" s="330">
        <v>0</v>
      </c>
      <c r="K21" s="330">
        <v>0</v>
      </c>
      <c r="L21" s="330">
        <v>0</v>
      </c>
      <c r="M21" s="330">
        <v>0</v>
      </c>
      <c r="N21" s="330"/>
      <c r="O21" s="330"/>
    </row>
    <row r="22" spans="1:15" ht="28.5" x14ac:dyDescent="0.2">
      <c r="A22" s="312" t="s">
        <v>213</v>
      </c>
      <c r="B22" s="215">
        <v>369</v>
      </c>
      <c r="C22" s="215">
        <v>47</v>
      </c>
      <c r="D22" s="215">
        <v>0</v>
      </c>
      <c r="E22" s="215">
        <v>0</v>
      </c>
      <c r="F22" s="215">
        <v>0</v>
      </c>
      <c r="G22" s="215">
        <v>0</v>
      </c>
      <c r="H22" s="215">
        <v>0</v>
      </c>
      <c r="I22" s="215">
        <v>0</v>
      </c>
      <c r="J22" s="215">
        <v>0</v>
      </c>
      <c r="K22" s="215">
        <v>416</v>
      </c>
      <c r="L22" s="215">
        <v>85</v>
      </c>
      <c r="M22" s="215">
        <v>32</v>
      </c>
      <c r="N22" s="215"/>
      <c r="O22" s="215"/>
    </row>
    <row r="23" spans="1:15" ht="14.25" x14ac:dyDescent="0.2">
      <c r="A23" s="312" t="s">
        <v>214</v>
      </c>
      <c r="B23" s="313">
        <v>0</v>
      </c>
      <c r="C23" s="313">
        <v>0</v>
      </c>
      <c r="D23" s="313">
        <v>0</v>
      </c>
      <c r="E23" s="313">
        <v>0</v>
      </c>
      <c r="F23" s="313">
        <v>0</v>
      </c>
      <c r="G23" s="313">
        <v>0</v>
      </c>
      <c r="H23" s="313">
        <v>0</v>
      </c>
      <c r="I23" s="313">
        <v>0</v>
      </c>
      <c r="J23" s="313">
        <v>0</v>
      </c>
      <c r="K23" s="313">
        <v>0</v>
      </c>
      <c r="L23" s="313">
        <v>0</v>
      </c>
      <c r="M23" s="313">
        <v>0</v>
      </c>
      <c r="N23" s="313"/>
      <c r="O23" s="313"/>
    </row>
    <row r="24" spans="1:15" ht="14.25" x14ac:dyDescent="0.2">
      <c r="A24" s="312" t="s">
        <v>203</v>
      </c>
      <c r="B24" s="215">
        <v>0</v>
      </c>
      <c r="C24" s="215">
        <v>273</v>
      </c>
      <c r="D24" s="215">
        <v>0</v>
      </c>
      <c r="E24" s="215">
        <v>0</v>
      </c>
      <c r="F24" s="215">
        <v>0</v>
      </c>
      <c r="G24" s="215">
        <v>0</v>
      </c>
      <c r="H24" s="215">
        <v>0</v>
      </c>
      <c r="I24" s="215">
        <v>0</v>
      </c>
      <c r="J24" s="215">
        <v>0</v>
      </c>
      <c r="K24" s="215">
        <v>273</v>
      </c>
      <c r="L24" s="215">
        <v>0</v>
      </c>
      <c r="M24" s="215">
        <v>0</v>
      </c>
      <c r="N24" s="215"/>
      <c r="O24" s="215"/>
    </row>
    <row r="25" spans="1:15" ht="14.25" x14ac:dyDescent="0.2">
      <c r="A25" s="315" t="s">
        <v>40</v>
      </c>
      <c r="B25" s="316">
        <f t="shared" ref="B25:M25" si="4">SUM(B29)</f>
        <v>198</v>
      </c>
      <c r="C25" s="316">
        <f t="shared" si="4"/>
        <v>14000</v>
      </c>
      <c r="D25" s="316">
        <f t="shared" si="4"/>
        <v>0</v>
      </c>
      <c r="E25" s="316">
        <f t="shared" si="4"/>
        <v>0</v>
      </c>
      <c r="F25" s="316">
        <f t="shared" si="4"/>
        <v>0</v>
      </c>
      <c r="G25" s="316">
        <f t="shared" si="4"/>
        <v>0</v>
      </c>
      <c r="H25" s="316">
        <f t="shared" si="4"/>
        <v>0</v>
      </c>
      <c r="I25" s="316">
        <f t="shared" si="4"/>
        <v>0</v>
      </c>
      <c r="J25" s="316">
        <f t="shared" si="4"/>
        <v>0</v>
      </c>
      <c r="K25" s="316">
        <f t="shared" si="4"/>
        <v>14198</v>
      </c>
      <c r="L25" s="316">
        <f t="shared" si="4"/>
        <v>4</v>
      </c>
      <c r="M25" s="316">
        <f t="shared" si="4"/>
        <v>0</v>
      </c>
      <c r="N25" s="316"/>
      <c r="O25" s="316"/>
    </row>
    <row r="26" spans="1:15" ht="18.75" customHeight="1" x14ac:dyDescent="0.2">
      <c r="A26" s="308" t="s">
        <v>39</v>
      </c>
      <c r="B26" s="311">
        <f t="shared" ref="B26:M26" si="5">SUM(B27:B29)</f>
        <v>14253</v>
      </c>
      <c r="C26" s="311">
        <f t="shared" si="5"/>
        <v>14000</v>
      </c>
      <c r="D26" s="311">
        <f t="shared" si="5"/>
        <v>0</v>
      </c>
      <c r="E26" s="311">
        <f t="shared" si="5"/>
        <v>0</v>
      </c>
      <c r="F26" s="311">
        <f t="shared" si="5"/>
        <v>0</v>
      </c>
      <c r="G26" s="311">
        <f t="shared" si="5"/>
        <v>0</v>
      </c>
      <c r="H26" s="311">
        <f t="shared" si="5"/>
        <v>0</v>
      </c>
      <c r="I26" s="311">
        <f t="shared" si="5"/>
        <v>0</v>
      </c>
      <c r="J26" s="311">
        <f t="shared" si="5"/>
        <v>0</v>
      </c>
      <c r="K26" s="311">
        <f t="shared" si="5"/>
        <v>28253</v>
      </c>
      <c r="L26" s="311">
        <f t="shared" si="5"/>
        <v>4972</v>
      </c>
      <c r="M26" s="311">
        <f t="shared" si="5"/>
        <v>168</v>
      </c>
      <c r="N26" s="311"/>
      <c r="O26" s="311"/>
    </row>
    <row r="27" spans="1:15" ht="28.5" x14ac:dyDescent="0.2">
      <c r="A27" s="303" t="s">
        <v>55</v>
      </c>
      <c r="B27" s="215">
        <v>9546</v>
      </c>
      <c r="C27" s="215">
        <v>0</v>
      </c>
      <c r="D27" s="215">
        <v>0</v>
      </c>
      <c r="E27" s="215">
        <v>0</v>
      </c>
      <c r="F27" s="215">
        <v>0</v>
      </c>
      <c r="G27" s="215">
        <v>0</v>
      </c>
      <c r="H27" s="215">
        <v>0</v>
      </c>
      <c r="I27" s="215">
        <v>0</v>
      </c>
      <c r="J27" s="215">
        <v>0</v>
      </c>
      <c r="K27" s="215">
        <v>9546</v>
      </c>
      <c r="L27" s="215">
        <v>2288</v>
      </c>
      <c r="M27" s="215">
        <v>136</v>
      </c>
      <c r="N27" s="215"/>
      <c r="O27" s="215"/>
    </row>
    <row r="28" spans="1:15" ht="47.25" customHeight="1" x14ac:dyDescent="0.2">
      <c r="A28" s="303" t="s">
        <v>225</v>
      </c>
      <c r="B28" s="215">
        <v>4509</v>
      </c>
      <c r="C28" s="215">
        <v>0</v>
      </c>
      <c r="D28" s="215">
        <v>0</v>
      </c>
      <c r="E28" s="215">
        <v>0</v>
      </c>
      <c r="F28" s="215">
        <v>0</v>
      </c>
      <c r="G28" s="215">
        <v>0</v>
      </c>
      <c r="H28" s="215">
        <v>0</v>
      </c>
      <c r="I28" s="215">
        <v>0</v>
      </c>
      <c r="J28" s="215">
        <v>0</v>
      </c>
      <c r="K28" s="215">
        <v>4509</v>
      </c>
      <c r="L28" s="215">
        <v>2680</v>
      </c>
      <c r="M28" s="215">
        <v>32</v>
      </c>
      <c r="N28" s="215"/>
      <c r="O28" s="215"/>
    </row>
    <row r="29" spans="1:15" ht="28.5" x14ac:dyDescent="0.2">
      <c r="A29" s="303" t="s">
        <v>51</v>
      </c>
      <c r="B29" s="215">
        <v>198</v>
      </c>
      <c r="C29" s="215">
        <v>14000</v>
      </c>
      <c r="D29" s="215">
        <v>0</v>
      </c>
      <c r="E29" s="215">
        <v>0</v>
      </c>
      <c r="F29" s="215">
        <v>0</v>
      </c>
      <c r="G29" s="215">
        <v>0</v>
      </c>
      <c r="H29" s="215">
        <v>0</v>
      </c>
      <c r="I29" s="215">
        <v>0</v>
      </c>
      <c r="J29" s="215">
        <v>0</v>
      </c>
      <c r="K29" s="215">
        <v>14198</v>
      </c>
      <c r="L29" s="215">
        <v>4</v>
      </c>
      <c r="M29" s="215">
        <v>0</v>
      </c>
      <c r="N29" s="215"/>
      <c r="O29" s="215"/>
    </row>
    <row r="30" spans="1:15" ht="14.25" customHeight="1" x14ac:dyDescent="0.2">
      <c r="A30" s="299" t="s">
        <v>36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</row>
    <row r="31" spans="1:15" ht="14.25" x14ac:dyDescent="0.2">
      <c r="A31" s="299" t="s">
        <v>41</v>
      </c>
      <c r="B31" s="233">
        <f t="shared" ref="B31:M31" si="6">SUM(B32:B33)</f>
        <v>207</v>
      </c>
      <c r="C31" s="233">
        <f t="shared" si="6"/>
        <v>653</v>
      </c>
      <c r="D31" s="233">
        <f t="shared" si="6"/>
        <v>0</v>
      </c>
      <c r="E31" s="233">
        <f t="shared" si="6"/>
        <v>0</v>
      </c>
      <c r="F31" s="233">
        <f t="shared" si="6"/>
        <v>0</v>
      </c>
      <c r="G31" s="233">
        <f t="shared" si="6"/>
        <v>0</v>
      </c>
      <c r="H31" s="233">
        <f t="shared" si="6"/>
        <v>0</v>
      </c>
      <c r="I31" s="233">
        <f t="shared" si="6"/>
        <v>0</v>
      </c>
      <c r="J31" s="233">
        <f t="shared" si="6"/>
        <v>0</v>
      </c>
      <c r="K31" s="233">
        <f t="shared" si="6"/>
        <v>860</v>
      </c>
      <c r="L31" s="233">
        <f t="shared" si="6"/>
        <v>0</v>
      </c>
      <c r="M31" s="233">
        <f t="shared" si="6"/>
        <v>0</v>
      </c>
      <c r="N31" s="233"/>
      <c r="O31" s="233"/>
    </row>
    <row r="32" spans="1:15" ht="28.5" x14ac:dyDescent="0.2">
      <c r="A32" s="312" t="s">
        <v>56</v>
      </c>
      <c r="B32" s="324">
        <v>0</v>
      </c>
      <c r="C32" s="215">
        <v>0</v>
      </c>
      <c r="D32" s="215">
        <v>0</v>
      </c>
      <c r="E32" s="215">
        <v>0</v>
      </c>
      <c r="F32" s="215">
        <v>0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0</v>
      </c>
      <c r="N32" s="215"/>
      <c r="O32" s="215"/>
    </row>
    <row r="33" spans="1:17" ht="14.25" x14ac:dyDescent="0.2">
      <c r="A33" s="312" t="s">
        <v>37</v>
      </c>
      <c r="B33" s="215">
        <v>207</v>
      </c>
      <c r="C33" s="215">
        <v>653</v>
      </c>
      <c r="D33" s="215">
        <v>0</v>
      </c>
      <c r="E33" s="215">
        <v>0</v>
      </c>
      <c r="F33" s="215">
        <v>0</v>
      </c>
      <c r="G33" s="215">
        <v>0</v>
      </c>
      <c r="H33" s="215">
        <v>0</v>
      </c>
      <c r="I33" s="215">
        <v>0</v>
      </c>
      <c r="J33" s="215">
        <v>0</v>
      </c>
      <c r="K33" s="215">
        <v>860</v>
      </c>
      <c r="L33" s="215">
        <v>0</v>
      </c>
      <c r="M33" s="215">
        <v>0</v>
      </c>
      <c r="N33" s="215"/>
      <c r="O33" s="215"/>
      <c r="Q33" s="7" t="s">
        <v>44</v>
      </c>
    </row>
    <row r="34" spans="1:17" ht="14.25" x14ac:dyDescent="0.2">
      <c r="A34" s="320" t="s">
        <v>57</v>
      </c>
      <c r="B34" s="233">
        <v>0</v>
      </c>
      <c r="C34" s="233">
        <v>0</v>
      </c>
      <c r="D34" s="233">
        <v>0</v>
      </c>
      <c r="E34" s="233">
        <v>0</v>
      </c>
      <c r="F34" s="233">
        <v>0</v>
      </c>
      <c r="G34" s="233">
        <v>0</v>
      </c>
      <c r="H34" s="233">
        <v>0</v>
      </c>
      <c r="I34" s="233">
        <v>0</v>
      </c>
      <c r="J34" s="233">
        <v>0</v>
      </c>
      <c r="K34" s="233">
        <v>0</v>
      </c>
      <c r="L34" s="233">
        <v>0</v>
      </c>
      <c r="M34" s="233">
        <v>0</v>
      </c>
      <c r="N34" s="233"/>
      <c r="O34" s="233"/>
    </row>
    <row r="35" spans="1:17" ht="14.25" x14ac:dyDescent="0.2">
      <c r="A35" s="320" t="s">
        <v>38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</row>
    <row r="36" spans="1:17" ht="38.25" customHeight="1" x14ac:dyDescent="0.2">
      <c r="A36" s="321" t="s">
        <v>105</v>
      </c>
      <c r="B36" s="154">
        <v>0</v>
      </c>
      <c r="C36" s="154">
        <v>1</v>
      </c>
      <c r="D36" s="154">
        <v>0</v>
      </c>
      <c r="E36" s="154">
        <v>0</v>
      </c>
      <c r="F36" s="154">
        <v>75</v>
      </c>
      <c r="G36" s="154">
        <v>0</v>
      </c>
      <c r="H36" s="154">
        <v>0</v>
      </c>
      <c r="I36" s="154">
        <v>0</v>
      </c>
      <c r="J36" s="154">
        <v>0</v>
      </c>
      <c r="K36" s="154">
        <v>76</v>
      </c>
      <c r="L36" s="154">
        <v>0</v>
      </c>
      <c r="M36" s="154">
        <v>0</v>
      </c>
      <c r="N36" s="154"/>
      <c r="O36" s="154"/>
    </row>
    <row r="37" spans="1:17" ht="22.5" customHeight="1" x14ac:dyDescent="0.2">
      <c r="A37" s="299" t="s">
        <v>190</v>
      </c>
      <c r="B37" s="233">
        <f>B38+B39</f>
        <v>12504</v>
      </c>
      <c r="C37" s="233">
        <f t="shared" ref="C37:P37" si="7">C38+C39</f>
        <v>0</v>
      </c>
      <c r="D37" s="233">
        <f t="shared" si="7"/>
        <v>415</v>
      </c>
      <c r="E37" s="233">
        <f t="shared" si="7"/>
        <v>0</v>
      </c>
      <c r="F37" s="233">
        <f t="shared" si="7"/>
        <v>0</v>
      </c>
      <c r="G37" s="233">
        <f t="shared" si="7"/>
        <v>0</v>
      </c>
      <c r="H37" s="233">
        <f t="shared" si="7"/>
        <v>0</v>
      </c>
      <c r="I37" s="233">
        <f t="shared" si="7"/>
        <v>0</v>
      </c>
      <c r="J37" s="233">
        <f t="shared" si="7"/>
        <v>0</v>
      </c>
      <c r="K37" s="233">
        <f t="shared" si="7"/>
        <v>12919</v>
      </c>
      <c r="L37" s="233">
        <f t="shared" si="7"/>
        <v>1456</v>
      </c>
      <c r="M37" s="233">
        <f t="shared" si="7"/>
        <v>100</v>
      </c>
      <c r="N37" s="233">
        <f t="shared" si="7"/>
        <v>0</v>
      </c>
      <c r="O37" s="233">
        <f t="shared" si="7"/>
        <v>0</v>
      </c>
      <c r="P37" s="56">
        <f t="shared" si="7"/>
        <v>0</v>
      </c>
    </row>
    <row r="38" spans="1:17" ht="15" customHeight="1" x14ac:dyDescent="0.2">
      <c r="A38" s="323" t="s">
        <v>191</v>
      </c>
      <c r="B38" s="215">
        <v>6102</v>
      </c>
      <c r="C38" s="215">
        <v>0</v>
      </c>
      <c r="D38" s="215">
        <v>370</v>
      </c>
      <c r="E38" s="215">
        <v>0</v>
      </c>
      <c r="F38" s="215">
        <v>0</v>
      </c>
      <c r="G38" s="215">
        <v>0</v>
      </c>
      <c r="H38" s="215">
        <v>0</v>
      </c>
      <c r="I38" s="215">
        <v>0</v>
      </c>
      <c r="J38" s="215">
        <v>0</v>
      </c>
      <c r="K38" s="215">
        <v>6472</v>
      </c>
      <c r="L38" s="215">
        <v>909</v>
      </c>
      <c r="M38" s="215"/>
      <c r="N38" s="233"/>
      <c r="O38" s="233"/>
      <c r="P38" s="3"/>
    </row>
    <row r="39" spans="1:17" ht="42.75" customHeight="1" x14ac:dyDescent="0.2">
      <c r="A39" s="323" t="s">
        <v>223</v>
      </c>
      <c r="B39" s="215">
        <v>6402</v>
      </c>
      <c r="C39" s="215">
        <v>0</v>
      </c>
      <c r="D39" s="215">
        <v>45</v>
      </c>
      <c r="E39" s="215">
        <v>0</v>
      </c>
      <c r="F39" s="215">
        <v>0</v>
      </c>
      <c r="G39" s="215">
        <v>0</v>
      </c>
      <c r="H39" s="215">
        <v>0</v>
      </c>
      <c r="I39" s="215">
        <v>0</v>
      </c>
      <c r="J39" s="215">
        <v>0</v>
      </c>
      <c r="K39" s="215">
        <v>6447</v>
      </c>
      <c r="L39" s="215">
        <v>547</v>
      </c>
      <c r="M39" s="215">
        <v>100</v>
      </c>
      <c r="N39" s="233"/>
      <c r="O39" s="233"/>
      <c r="P39" s="3"/>
    </row>
    <row r="40" spans="1:17" ht="28.5" x14ac:dyDescent="0.2">
      <c r="A40" s="299" t="s">
        <v>194</v>
      </c>
      <c r="B40" s="233">
        <f t="shared" ref="B40:P40" si="8">41:41+42:42</f>
        <v>3692</v>
      </c>
      <c r="C40" s="233">
        <f t="shared" si="8"/>
        <v>1539</v>
      </c>
      <c r="D40" s="233">
        <f t="shared" si="8"/>
        <v>0</v>
      </c>
      <c r="E40" s="233">
        <f t="shared" si="8"/>
        <v>0</v>
      </c>
      <c r="F40" s="233">
        <f t="shared" si="8"/>
        <v>0</v>
      </c>
      <c r="G40" s="233">
        <f t="shared" si="8"/>
        <v>0</v>
      </c>
      <c r="H40" s="233">
        <f t="shared" si="8"/>
        <v>0</v>
      </c>
      <c r="I40" s="233">
        <f t="shared" si="8"/>
        <v>0</v>
      </c>
      <c r="J40" s="233">
        <f t="shared" si="8"/>
        <v>0</v>
      </c>
      <c r="K40" s="233">
        <f t="shared" si="8"/>
        <v>5231</v>
      </c>
      <c r="L40" s="233">
        <f t="shared" si="8"/>
        <v>1175</v>
      </c>
      <c r="M40" s="233">
        <f t="shared" si="8"/>
        <v>1175</v>
      </c>
      <c r="N40" s="233">
        <f t="shared" si="8"/>
        <v>0</v>
      </c>
      <c r="O40" s="233">
        <f t="shared" si="8"/>
        <v>0</v>
      </c>
      <c r="P40" s="3">
        <f t="shared" si="8"/>
        <v>0</v>
      </c>
    </row>
    <row r="41" spans="1:17" ht="27" customHeight="1" x14ac:dyDescent="0.2">
      <c r="A41" s="323" t="s">
        <v>193</v>
      </c>
      <c r="B41" s="215">
        <v>3270</v>
      </c>
      <c r="C41" s="215">
        <v>1394</v>
      </c>
      <c r="D41" s="215">
        <v>0</v>
      </c>
      <c r="E41" s="215">
        <v>0</v>
      </c>
      <c r="F41" s="215">
        <v>0</v>
      </c>
      <c r="G41" s="215">
        <v>0</v>
      </c>
      <c r="H41" s="215">
        <v>0</v>
      </c>
      <c r="I41" s="215">
        <v>0</v>
      </c>
      <c r="J41" s="215">
        <v>0</v>
      </c>
      <c r="K41" s="215">
        <v>4664</v>
      </c>
      <c r="L41" s="215">
        <v>1120</v>
      </c>
      <c r="M41" s="215">
        <v>1120</v>
      </c>
      <c r="N41" s="330"/>
      <c r="O41" s="330"/>
      <c r="P41" s="23"/>
    </row>
    <row r="42" spans="1:17" ht="42.75" x14ac:dyDescent="0.2">
      <c r="A42" s="323" t="s">
        <v>224</v>
      </c>
      <c r="B42" s="215">
        <v>422</v>
      </c>
      <c r="C42" s="215">
        <v>145</v>
      </c>
      <c r="D42" s="215">
        <v>0</v>
      </c>
      <c r="E42" s="215">
        <v>0</v>
      </c>
      <c r="F42" s="215">
        <v>0</v>
      </c>
      <c r="G42" s="215">
        <v>0</v>
      </c>
      <c r="H42" s="215">
        <v>0</v>
      </c>
      <c r="I42" s="215">
        <v>0</v>
      </c>
      <c r="J42" s="215">
        <v>0</v>
      </c>
      <c r="K42" s="215">
        <v>567</v>
      </c>
      <c r="L42" s="215">
        <v>55</v>
      </c>
      <c r="M42" s="215">
        <v>55</v>
      </c>
      <c r="N42" s="233"/>
      <c r="O42" s="233"/>
      <c r="P42" s="3"/>
    </row>
    <row r="43" spans="1:17" ht="15.75" customHeight="1" x14ac:dyDescent="0.2">
      <c r="A43" s="331" t="s">
        <v>196</v>
      </c>
      <c r="B43" s="326">
        <f t="shared" ref="B43:J43" si="9">SUM(B7+B11+B16+B17+B25+B30+B31+B34+B35+B36)</f>
        <v>2082905</v>
      </c>
      <c r="C43" s="326">
        <f t="shared" si="9"/>
        <v>92041</v>
      </c>
      <c r="D43" s="326">
        <f t="shared" si="9"/>
        <v>2249</v>
      </c>
      <c r="E43" s="326">
        <f t="shared" si="9"/>
        <v>40</v>
      </c>
      <c r="F43" s="326">
        <f t="shared" si="9"/>
        <v>3411</v>
      </c>
      <c r="G43" s="326">
        <f t="shared" si="9"/>
        <v>158</v>
      </c>
      <c r="H43" s="326">
        <f t="shared" si="9"/>
        <v>2018</v>
      </c>
      <c r="I43" s="326">
        <f t="shared" si="9"/>
        <v>0</v>
      </c>
      <c r="J43" s="326">
        <f t="shared" si="9"/>
        <v>1340</v>
      </c>
      <c r="K43" s="326">
        <f>SUM(K7+K11+K16+K17+K25+K30+K31+K34+K35+K36)</f>
        <v>2184162</v>
      </c>
      <c r="L43" s="326">
        <f t="shared" ref="L43:M43" si="10">SUM(L7+L11+L16+L17+L25+L30+L31+L34+L35+L36)</f>
        <v>1218061</v>
      </c>
      <c r="M43" s="326">
        <f t="shared" si="10"/>
        <v>934175</v>
      </c>
      <c r="N43" s="332">
        <f>SUM(N7+N11+N16+N17+N25+N31+N34+N35+N36+37:37+40:40)</f>
        <v>0</v>
      </c>
      <c r="O43" s="333">
        <f>SUM(O7+O11+O16+O17+O25+O31+O34+O35+O36+37:37+40:40)</f>
        <v>0</v>
      </c>
      <c r="P43" s="24">
        <f>SUM(P7+P11+P16+P17+P25+P31+P34+P35+P36+37:37+40:40)</f>
        <v>0</v>
      </c>
    </row>
    <row r="44" spans="1:17" ht="2.25" customHeigh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50" spans="2:13" x14ac:dyDescent="0.2">
      <c r="B50" s="256"/>
    </row>
    <row r="52" spans="2:13" x14ac:dyDescent="0.2">
      <c r="K52" s="334"/>
      <c r="M52" s="334"/>
    </row>
    <row r="53" spans="2:13" x14ac:dyDescent="0.2">
      <c r="M53" s="334"/>
    </row>
    <row r="66" spans="13:13" x14ac:dyDescent="0.2">
      <c r="M66" s="334"/>
    </row>
    <row r="68" spans="13:13" x14ac:dyDescent="0.2">
      <c r="M68" s="334"/>
    </row>
    <row r="81" spans="2:13" x14ac:dyDescent="0.2">
      <c r="M81" s="334"/>
    </row>
    <row r="88" spans="2:13" x14ac:dyDescent="0.2">
      <c r="B88" s="334"/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</row>
  </sheetData>
  <mergeCells count="17">
    <mergeCell ref="J3:J4"/>
    <mergeCell ref="N3:N4"/>
    <mergeCell ref="M3:M4"/>
    <mergeCell ref="A1:A5"/>
    <mergeCell ref="B1:M1"/>
    <mergeCell ref="G3:G4"/>
    <mergeCell ref="C3:C4"/>
    <mergeCell ref="D3:D4"/>
    <mergeCell ref="E3:E4"/>
    <mergeCell ref="F3:F4"/>
    <mergeCell ref="B2:O2"/>
    <mergeCell ref="B3:B4"/>
    <mergeCell ref="O3:O4"/>
    <mergeCell ref="L3:L4"/>
    <mergeCell ref="K3:K4"/>
    <mergeCell ref="H3:H4"/>
    <mergeCell ref="I3:I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31" zoomScale="96" zoomScaleNormal="96" workbookViewId="0">
      <selection activeCell="E53" sqref="E53"/>
    </sheetView>
  </sheetViews>
  <sheetFormatPr defaultRowHeight="12.75" x14ac:dyDescent="0.2"/>
  <cols>
    <col min="1" max="1" width="47" style="1" customWidth="1"/>
    <col min="2" max="2" width="11.5703125" style="1" customWidth="1"/>
    <col min="3" max="3" width="8" style="1" hidden="1" customWidth="1"/>
    <col min="4" max="4" width="10.42578125" style="1" customWidth="1"/>
    <col min="5" max="5" width="10.5703125" style="1" customWidth="1"/>
    <col min="6" max="6" width="8.42578125" style="1" customWidth="1"/>
    <col min="7" max="7" width="11.42578125" style="1" customWidth="1"/>
    <col min="8" max="8" width="12" style="1" customWidth="1"/>
    <col min="9" max="9" width="10.7109375" style="1" customWidth="1"/>
    <col min="10" max="10" width="12" style="1" customWidth="1"/>
    <col min="11" max="11" width="12.28515625" style="1" customWidth="1"/>
    <col min="12" max="12" width="13" style="1" customWidth="1"/>
    <col min="13" max="13" width="9.140625" style="1" hidden="1" customWidth="1"/>
    <col min="14" max="14" width="11.42578125" style="1" customWidth="1"/>
    <col min="15" max="15" width="14.7109375" style="1" customWidth="1"/>
    <col min="16" max="16" width="12.5703125" style="1" customWidth="1"/>
    <col min="17" max="24" width="9.140625" style="1"/>
    <col min="25" max="25" width="12" style="1" customWidth="1"/>
    <col min="26" max="26" width="13.85546875" style="1" customWidth="1"/>
    <col min="27" max="16384" width="9.140625" style="1"/>
  </cols>
  <sheetData>
    <row r="1" spans="1:16" ht="26.25" customHeight="1" x14ac:dyDescent="0.2">
      <c r="A1" s="470" t="s">
        <v>1</v>
      </c>
      <c r="B1" s="473" t="s">
        <v>99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5"/>
      <c r="P1" s="21"/>
    </row>
    <row r="2" spans="1:16" ht="16.5" customHeight="1" x14ac:dyDescent="0.2">
      <c r="A2" s="471"/>
      <c r="B2" s="476" t="s">
        <v>98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8"/>
    </row>
    <row r="3" spans="1:16" ht="16.5" customHeight="1" x14ac:dyDescent="0.2">
      <c r="A3" s="471"/>
      <c r="B3" s="468" t="s">
        <v>110</v>
      </c>
      <c r="C3" s="468" t="s">
        <v>58</v>
      </c>
      <c r="D3" s="468" t="s">
        <v>109</v>
      </c>
      <c r="E3" s="468" t="s">
        <v>10</v>
      </c>
      <c r="F3" s="466" t="s">
        <v>11</v>
      </c>
      <c r="G3" s="468" t="s">
        <v>12</v>
      </c>
      <c r="H3" s="468" t="s">
        <v>60</v>
      </c>
      <c r="I3" s="466" t="s">
        <v>13</v>
      </c>
      <c r="J3" s="466" t="s">
        <v>61</v>
      </c>
      <c r="K3" s="466" t="s">
        <v>14</v>
      </c>
      <c r="L3" s="466" t="s">
        <v>42</v>
      </c>
      <c r="M3" s="466" t="s">
        <v>62</v>
      </c>
      <c r="N3" s="466" t="s">
        <v>16</v>
      </c>
      <c r="O3" s="468" t="s">
        <v>62</v>
      </c>
    </row>
    <row r="4" spans="1:16" ht="87" customHeight="1" x14ac:dyDescent="0.2">
      <c r="A4" s="471"/>
      <c r="B4" s="469"/>
      <c r="C4" s="469"/>
      <c r="D4" s="469"/>
      <c r="E4" s="469"/>
      <c r="F4" s="467"/>
      <c r="G4" s="469"/>
      <c r="H4" s="469"/>
      <c r="I4" s="467"/>
      <c r="J4" s="467"/>
      <c r="K4" s="467"/>
      <c r="L4" s="467"/>
      <c r="M4" s="467"/>
      <c r="N4" s="467"/>
      <c r="O4" s="469"/>
    </row>
    <row r="5" spans="1:16" x14ac:dyDescent="0.2">
      <c r="A5" s="472"/>
      <c r="B5" s="33" t="s">
        <v>17</v>
      </c>
      <c r="C5" s="32" t="s">
        <v>17</v>
      </c>
      <c r="D5" s="32" t="s">
        <v>17</v>
      </c>
      <c r="E5" s="32" t="s">
        <v>17</v>
      </c>
      <c r="F5" s="32" t="s">
        <v>17</v>
      </c>
      <c r="G5" s="32" t="s">
        <v>17</v>
      </c>
      <c r="H5" s="32" t="s">
        <v>17</v>
      </c>
      <c r="I5" s="32" t="s">
        <v>18</v>
      </c>
      <c r="J5" s="32" t="s">
        <v>17</v>
      </c>
      <c r="K5" s="32" t="s">
        <v>17</v>
      </c>
      <c r="L5" s="32" t="s">
        <v>17</v>
      </c>
      <c r="M5" s="32" t="s">
        <v>17</v>
      </c>
      <c r="N5" s="32" t="s">
        <v>17</v>
      </c>
      <c r="O5" s="32" t="s">
        <v>17</v>
      </c>
    </row>
    <row r="6" spans="1:16" x14ac:dyDescent="0.2">
      <c r="A6" s="32" t="s">
        <v>65</v>
      </c>
      <c r="B6" s="32">
        <v>41</v>
      </c>
      <c r="C6" s="32">
        <v>42</v>
      </c>
      <c r="D6" s="32">
        <v>42</v>
      </c>
      <c r="E6" s="32">
        <v>43</v>
      </c>
      <c r="F6" s="32">
        <v>44</v>
      </c>
      <c r="G6" s="32">
        <v>45</v>
      </c>
      <c r="H6" s="32">
        <v>46</v>
      </c>
      <c r="I6" s="32">
        <v>47</v>
      </c>
      <c r="J6" s="32">
        <v>48</v>
      </c>
      <c r="K6" s="32">
        <v>49</v>
      </c>
      <c r="L6" s="32">
        <v>50</v>
      </c>
      <c r="M6" s="32">
        <v>51</v>
      </c>
      <c r="N6" s="32">
        <v>51</v>
      </c>
      <c r="O6" s="32">
        <v>52</v>
      </c>
    </row>
    <row r="7" spans="1:16" ht="25.5" x14ac:dyDescent="0.2">
      <c r="A7" s="86" t="s">
        <v>30</v>
      </c>
      <c r="B7" s="56">
        <f>SUM(B8:B10)</f>
        <v>14875785</v>
      </c>
      <c r="C7" s="56"/>
      <c r="D7" s="56">
        <f t="shared" ref="D7:N7" si="0">SUM(D8:D10)</f>
        <v>912369</v>
      </c>
      <c r="E7" s="56">
        <f t="shared" si="0"/>
        <v>63404</v>
      </c>
      <c r="F7" s="56">
        <f t="shared" si="0"/>
        <v>5374</v>
      </c>
      <c r="G7" s="56">
        <f t="shared" si="0"/>
        <v>60354</v>
      </c>
      <c r="H7" s="56">
        <f t="shared" si="0"/>
        <v>25722</v>
      </c>
      <c r="I7" s="56">
        <f t="shared" si="0"/>
        <v>141774</v>
      </c>
      <c r="J7" s="56">
        <f t="shared" si="0"/>
        <v>12</v>
      </c>
      <c r="K7" s="56">
        <f t="shared" si="0"/>
        <v>140649</v>
      </c>
      <c r="L7" s="56">
        <f t="shared" si="0"/>
        <v>16156499</v>
      </c>
      <c r="M7" s="56">
        <f>SUM(M8:M10)</f>
        <v>8477188</v>
      </c>
      <c r="N7" s="56">
        <f t="shared" si="0"/>
        <v>7972794</v>
      </c>
      <c r="O7" s="56">
        <f>SUM(O8:O10)</f>
        <v>5132233</v>
      </c>
    </row>
    <row r="8" spans="1:16" ht="14.25" x14ac:dyDescent="0.2">
      <c r="A8" s="278" t="s">
        <v>25</v>
      </c>
      <c r="B8" s="262">
        <v>12934062</v>
      </c>
      <c r="C8" s="262">
        <v>912369</v>
      </c>
      <c r="D8" s="279">
        <v>398765</v>
      </c>
      <c r="E8" s="262">
        <v>6</v>
      </c>
      <c r="F8" s="262">
        <v>6</v>
      </c>
      <c r="G8" s="262">
        <v>30626</v>
      </c>
      <c r="H8" s="262">
        <v>18810</v>
      </c>
      <c r="I8" s="262">
        <v>1973</v>
      </c>
      <c r="J8" s="262">
        <v>12</v>
      </c>
      <c r="K8" s="262">
        <v>3652</v>
      </c>
      <c r="L8" s="262">
        <v>13318968</v>
      </c>
      <c r="M8" s="262">
        <v>7972794</v>
      </c>
      <c r="N8" s="262">
        <v>7468400</v>
      </c>
      <c r="O8" s="280">
        <v>4819810</v>
      </c>
      <c r="P8" s="40"/>
    </row>
    <row r="9" spans="1:16" ht="14.25" x14ac:dyDescent="0.2">
      <c r="A9" s="87" t="s">
        <v>26</v>
      </c>
      <c r="B9" s="60">
        <v>1733764</v>
      </c>
      <c r="C9" s="60">
        <v>486401</v>
      </c>
      <c r="D9" s="105">
        <v>486401</v>
      </c>
      <c r="E9" s="60">
        <v>63398</v>
      </c>
      <c r="F9" s="60">
        <v>5368</v>
      </c>
      <c r="G9" s="60">
        <v>26102</v>
      </c>
      <c r="H9" s="60">
        <v>5220</v>
      </c>
      <c r="I9" s="60">
        <v>139106</v>
      </c>
      <c r="J9" s="60">
        <v>0</v>
      </c>
      <c r="K9" s="60">
        <v>133621</v>
      </c>
      <c r="L9" s="60">
        <v>2592980</v>
      </c>
      <c r="M9" s="60">
        <v>364228</v>
      </c>
      <c r="N9" s="60">
        <v>364228</v>
      </c>
      <c r="O9" s="60">
        <v>267777</v>
      </c>
    </row>
    <row r="10" spans="1:16" ht="14.25" x14ac:dyDescent="0.2">
      <c r="A10" s="87" t="s">
        <v>27</v>
      </c>
      <c r="B10" s="60">
        <v>207959</v>
      </c>
      <c r="C10" s="60">
        <v>27203</v>
      </c>
      <c r="D10" s="103">
        <v>27203</v>
      </c>
      <c r="E10" s="60">
        <v>0</v>
      </c>
      <c r="F10" s="60">
        <v>0</v>
      </c>
      <c r="G10" s="60">
        <v>3626</v>
      </c>
      <c r="H10" s="60">
        <v>1692</v>
      </c>
      <c r="I10" s="60">
        <v>695</v>
      </c>
      <c r="J10" s="60">
        <v>0</v>
      </c>
      <c r="K10" s="60">
        <v>3376</v>
      </c>
      <c r="L10" s="60">
        <v>244551</v>
      </c>
      <c r="M10" s="60">
        <v>140166</v>
      </c>
      <c r="N10" s="60">
        <v>140166</v>
      </c>
      <c r="O10" s="60">
        <v>44646</v>
      </c>
    </row>
    <row r="11" spans="1:16" ht="25.5" customHeight="1" x14ac:dyDescent="0.2">
      <c r="A11" s="86" t="s">
        <v>48</v>
      </c>
      <c r="B11" s="56">
        <f>SUM(B12:B15)</f>
        <v>26925070</v>
      </c>
      <c r="C11" s="56"/>
      <c r="D11" s="56">
        <f t="shared" ref="D11:L11" si="1">SUM(D12:D15)</f>
        <v>1245127</v>
      </c>
      <c r="E11" s="56">
        <f t="shared" si="1"/>
        <v>261295</v>
      </c>
      <c r="F11" s="56">
        <f t="shared" si="1"/>
        <v>107577</v>
      </c>
      <c r="G11" s="56">
        <f t="shared" si="1"/>
        <v>20102</v>
      </c>
      <c r="H11" s="56">
        <f t="shared" si="1"/>
        <v>16614</v>
      </c>
      <c r="I11" s="56">
        <f t="shared" si="1"/>
        <v>35430</v>
      </c>
      <c r="J11" s="56">
        <f t="shared" si="1"/>
        <v>33</v>
      </c>
      <c r="K11" s="56">
        <f t="shared" si="1"/>
        <v>187839</v>
      </c>
      <c r="L11" s="56">
        <f t="shared" si="1"/>
        <v>28761891</v>
      </c>
      <c r="M11" s="56"/>
      <c r="N11" s="56">
        <f>SUM(N12:N15)</f>
        <v>15772767</v>
      </c>
      <c r="O11" s="56">
        <f>SUM(O12:O15)</f>
        <v>12834323</v>
      </c>
    </row>
    <row r="12" spans="1:16" ht="21" customHeight="1" x14ac:dyDescent="0.2">
      <c r="A12" s="87" t="s">
        <v>49</v>
      </c>
      <c r="B12" s="60">
        <v>5886132</v>
      </c>
      <c r="C12" s="60"/>
      <c r="D12" s="60">
        <v>1154781</v>
      </c>
      <c r="E12" s="60">
        <v>143334</v>
      </c>
      <c r="F12" s="60">
        <v>107563</v>
      </c>
      <c r="G12" s="60">
        <v>15493</v>
      </c>
      <c r="H12" s="60">
        <v>15091</v>
      </c>
      <c r="I12" s="60">
        <v>6443</v>
      </c>
      <c r="J12" s="60">
        <v>32</v>
      </c>
      <c r="K12" s="60">
        <v>179409</v>
      </c>
      <c r="L12" s="60">
        <v>7471951</v>
      </c>
      <c r="M12" s="60"/>
      <c r="N12" s="60">
        <v>2328257</v>
      </c>
      <c r="O12" s="60">
        <v>1202690</v>
      </c>
    </row>
    <row r="13" spans="1:16" ht="38.25" customHeight="1" x14ac:dyDescent="0.2">
      <c r="A13" s="87" t="s">
        <v>219</v>
      </c>
      <c r="B13" s="213">
        <v>1936366</v>
      </c>
      <c r="C13" s="213">
        <v>0</v>
      </c>
      <c r="D13" s="213">
        <v>34235</v>
      </c>
      <c r="E13" s="213">
        <v>76624</v>
      </c>
      <c r="F13" s="213">
        <v>10</v>
      </c>
      <c r="G13" s="213">
        <v>109</v>
      </c>
      <c r="H13" s="213">
        <v>295</v>
      </c>
      <c r="I13" s="213">
        <v>193</v>
      </c>
      <c r="J13" s="213">
        <v>0</v>
      </c>
      <c r="K13" s="213">
        <v>7968</v>
      </c>
      <c r="L13" s="213">
        <v>2054931</v>
      </c>
      <c r="M13" s="213">
        <v>17758887</v>
      </c>
      <c r="N13" s="213">
        <v>974096</v>
      </c>
      <c r="O13" s="213">
        <v>620844</v>
      </c>
    </row>
    <row r="14" spans="1:16" ht="25.5" x14ac:dyDescent="0.2">
      <c r="A14" s="87" t="s">
        <v>52</v>
      </c>
      <c r="B14" s="213">
        <v>621544</v>
      </c>
      <c r="C14" s="213">
        <v>0</v>
      </c>
      <c r="D14" s="213">
        <v>10326</v>
      </c>
      <c r="E14" s="213">
        <v>0</v>
      </c>
      <c r="F14" s="213">
        <v>0</v>
      </c>
      <c r="G14" s="213">
        <v>77</v>
      </c>
      <c r="H14" s="213">
        <v>191</v>
      </c>
      <c r="I14" s="213">
        <v>275</v>
      </c>
      <c r="J14" s="213">
        <v>0</v>
      </c>
      <c r="K14" s="213">
        <v>262</v>
      </c>
      <c r="L14" s="213">
        <v>632675</v>
      </c>
      <c r="M14" s="213">
        <v>8666025</v>
      </c>
      <c r="N14" s="213">
        <v>306388</v>
      </c>
      <c r="O14" s="213">
        <v>209430</v>
      </c>
    </row>
    <row r="15" spans="1:16" ht="14.25" x14ac:dyDescent="0.2">
      <c r="A15" s="87" t="s">
        <v>53</v>
      </c>
      <c r="B15" s="211">
        <v>18481028</v>
      </c>
      <c r="C15" s="211"/>
      <c r="D15" s="211">
        <v>45785</v>
      </c>
      <c r="E15" s="211">
        <v>41337</v>
      </c>
      <c r="F15" s="211">
        <v>4</v>
      </c>
      <c r="G15" s="211">
        <v>4423</v>
      </c>
      <c r="H15" s="211">
        <v>1037</v>
      </c>
      <c r="I15" s="211">
        <v>28519</v>
      </c>
      <c r="J15" s="212">
        <v>1</v>
      </c>
      <c r="K15" s="212">
        <v>200</v>
      </c>
      <c r="L15" s="212">
        <v>18602334</v>
      </c>
      <c r="M15" s="212"/>
      <c r="N15" s="211">
        <v>12164026</v>
      </c>
      <c r="O15" s="211">
        <v>10801359</v>
      </c>
    </row>
    <row r="16" spans="1:16" ht="25.5" x14ac:dyDescent="0.2">
      <c r="A16" s="88" t="s">
        <v>54</v>
      </c>
      <c r="B16" s="131">
        <v>680335</v>
      </c>
      <c r="C16" s="131"/>
      <c r="D16" s="131">
        <v>719343</v>
      </c>
      <c r="E16" s="131">
        <v>0</v>
      </c>
      <c r="F16" s="131">
        <v>3061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1402739</v>
      </c>
      <c r="M16" s="131"/>
      <c r="N16" s="131">
        <v>212792</v>
      </c>
      <c r="O16" s="131">
        <v>173778</v>
      </c>
    </row>
    <row r="17" spans="1:15" ht="14.25" x14ac:dyDescent="0.2">
      <c r="A17" s="86" t="s">
        <v>50</v>
      </c>
      <c r="B17" s="56">
        <f>SUM(B21:B24)</f>
        <v>119598</v>
      </c>
      <c r="C17" s="56"/>
      <c r="D17" s="56">
        <f t="shared" ref="D17:L17" si="2">SUM(D21:D24)</f>
        <v>19791</v>
      </c>
      <c r="E17" s="56">
        <f t="shared" si="2"/>
        <v>0</v>
      </c>
      <c r="F17" s="56">
        <f t="shared" si="2"/>
        <v>0</v>
      </c>
      <c r="G17" s="56">
        <f t="shared" si="2"/>
        <v>74</v>
      </c>
      <c r="H17" s="56">
        <f t="shared" si="2"/>
        <v>510</v>
      </c>
      <c r="I17" s="56">
        <f t="shared" si="2"/>
        <v>0</v>
      </c>
      <c r="J17" s="56">
        <f t="shared" si="2"/>
        <v>0</v>
      </c>
      <c r="K17" s="56">
        <f t="shared" si="2"/>
        <v>855</v>
      </c>
      <c r="L17" s="56">
        <f t="shared" si="2"/>
        <v>140828</v>
      </c>
      <c r="M17" s="56"/>
      <c r="N17" s="56">
        <f>SUM(N21:N24)</f>
        <v>45697</v>
      </c>
      <c r="O17" s="56">
        <f>SUM(O21:O24)</f>
        <v>31021</v>
      </c>
    </row>
    <row r="18" spans="1:15" ht="14.25" x14ac:dyDescent="0.2">
      <c r="A18" s="89" t="s">
        <v>32</v>
      </c>
      <c r="B18" s="65">
        <f>SUM(B19:B24)</f>
        <v>1003978</v>
      </c>
      <c r="C18" s="99"/>
      <c r="D18" s="65">
        <f t="shared" ref="D18:L18" si="3">SUM(D19:D24)</f>
        <v>196991</v>
      </c>
      <c r="E18" s="65">
        <f t="shared" si="3"/>
        <v>0</v>
      </c>
      <c r="F18" s="65">
        <f t="shared" si="3"/>
        <v>0</v>
      </c>
      <c r="G18" s="65">
        <f t="shared" si="3"/>
        <v>74</v>
      </c>
      <c r="H18" s="65">
        <f t="shared" si="3"/>
        <v>1089</v>
      </c>
      <c r="I18" s="65">
        <f t="shared" si="3"/>
        <v>0</v>
      </c>
      <c r="J18" s="65">
        <f t="shared" si="3"/>
        <v>0</v>
      </c>
      <c r="K18" s="65">
        <f t="shared" si="3"/>
        <v>83998</v>
      </c>
      <c r="L18" s="65">
        <f t="shared" si="3"/>
        <v>1286130</v>
      </c>
      <c r="M18" s="99"/>
      <c r="N18" s="65">
        <f>SUM(N19:N24)</f>
        <v>463633</v>
      </c>
      <c r="O18" s="65">
        <f>SUM(O19:O24)</f>
        <v>311194</v>
      </c>
    </row>
    <row r="19" spans="1:15" ht="26.25" customHeight="1" x14ac:dyDescent="0.2">
      <c r="A19" s="90" t="s">
        <v>33</v>
      </c>
      <c r="B19" s="60">
        <v>614206</v>
      </c>
      <c r="C19" s="60"/>
      <c r="D19" s="60">
        <v>175006</v>
      </c>
      <c r="E19" s="60">
        <v>0</v>
      </c>
      <c r="F19" s="60">
        <v>0</v>
      </c>
      <c r="G19" s="60">
        <v>0</v>
      </c>
      <c r="H19" s="60">
        <v>579</v>
      </c>
      <c r="I19" s="60">
        <v>0</v>
      </c>
      <c r="J19" s="60">
        <v>0</v>
      </c>
      <c r="K19" s="60">
        <v>83143</v>
      </c>
      <c r="L19" s="60">
        <v>872934</v>
      </c>
      <c r="M19" s="60"/>
      <c r="N19" s="60">
        <v>229099</v>
      </c>
      <c r="O19" s="60">
        <v>154552</v>
      </c>
    </row>
    <row r="20" spans="1:15" ht="51" customHeight="1" x14ac:dyDescent="0.2">
      <c r="A20" s="91" t="s">
        <v>211</v>
      </c>
      <c r="B20" s="60">
        <v>270174</v>
      </c>
      <c r="C20" s="60"/>
      <c r="D20" s="60">
        <v>2194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106">
        <v>0</v>
      </c>
      <c r="L20" s="60">
        <v>272368</v>
      </c>
      <c r="M20" s="60">
        <v>188837</v>
      </c>
      <c r="N20" s="60">
        <v>188837</v>
      </c>
      <c r="O20" s="60">
        <v>125621</v>
      </c>
    </row>
    <row r="21" spans="1:15" ht="36" customHeight="1" x14ac:dyDescent="0.2">
      <c r="A21" s="90" t="s">
        <v>34</v>
      </c>
      <c r="B21" s="68">
        <v>5241</v>
      </c>
      <c r="C21" s="68"/>
      <c r="D21" s="68">
        <v>2518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7759</v>
      </c>
      <c r="M21" s="68"/>
      <c r="N21" s="68">
        <v>3600</v>
      </c>
      <c r="O21" s="68">
        <v>94</v>
      </c>
    </row>
    <row r="22" spans="1:15" ht="25.5" x14ac:dyDescent="0.2">
      <c r="A22" s="90" t="s">
        <v>212</v>
      </c>
      <c r="B22" s="60">
        <v>25013</v>
      </c>
      <c r="C22" s="60"/>
      <c r="D22" s="60">
        <v>5776</v>
      </c>
      <c r="E22" s="60">
        <v>0</v>
      </c>
      <c r="F22" s="60">
        <v>0</v>
      </c>
      <c r="G22" s="60">
        <v>0</v>
      </c>
      <c r="H22" s="60">
        <v>510</v>
      </c>
      <c r="I22" s="60">
        <v>0</v>
      </c>
      <c r="J22" s="60">
        <v>0</v>
      </c>
      <c r="K22" s="60">
        <v>855</v>
      </c>
      <c r="L22" s="60">
        <v>32154</v>
      </c>
      <c r="M22" s="60"/>
      <c r="N22" s="60">
        <v>12433</v>
      </c>
      <c r="O22" s="60">
        <v>8161</v>
      </c>
    </row>
    <row r="23" spans="1:15" ht="15" customHeight="1" x14ac:dyDescent="0.2">
      <c r="A23" s="90" t="s">
        <v>202</v>
      </c>
      <c r="B23" s="71">
        <v>29531</v>
      </c>
      <c r="C23" s="71"/>
      <c r="D23" s="71">
        <v>8570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38101</v>
      </c>
      <c r="M23" s="71"/>
      <c r="N23" s="71">
        <v>10645</v>
      </c>
      <c r="O23" s="71">
        <v>10645</v>
      </c>
    </row>
    <row r="24" spans="1:15" ht="14.25" x14ac:dyDescent="0.2">
      <c r="A24" s="90" t="s">
        <v>203</v>
      </c>
      <c r="B24" s="60">
        <v>59813</v>
      </c>
      <c r="C24" s="60"/>
      <c r="D24" s="60">
        <v>2927</v>
      </c>
      <c r="E24" s="60">
        <v>0</v>
      </c>
      <c r="F24" s="60">
        <v>0</v>
      </c>
      <c r="G24" s="60">
        <v>74</v>
      </c>
      <c r="H24" s="60">
        <v>0</v>
      </c>
      <c r="I24" s="60">
        <v>0</v>
      </c>
      <c r="J24" s="60">
        <v>0</v>
      </c>
      <c r="K24" s="60">
        <v>0</v>
      </c>
      <c r="L24" s="60">
        <v>62814</v>
      </c>
      <c r="M24" s="60"/>
      <c r="N24" s="60">
        <v>19019</v>
      </c>
      <c r="O24" s="60">
        <v>12121</v>
      </c>
    </row>
    <row r="25" spans="1:15" ht="14.25" x14ac:dyDescent="0.2">
      <c r="A25" s="92" t="s">
        <v>40</v>
      </c>
      <c r="B25" s="56">
        <f>SUM(B29)</f>
        <v>140880</v>
      </c>
      <c r="C25" s="100"/>
      <c r="D25" s="56">
        <f t="shared" ref="D25:L25" si="4">SUM(D29)</f>
        <v>57269</v>
      </c>
      <c r="E25" s="56">
        <f t="shared" si="4"/>
        <v>0</v>
      </c>
      <c r="F25" s="56">
        <f t="shared" si="4"/>
        <v>188</v>
      </c>
      <c r="G25" s="56">
        <f t="shared" si="4"/>
        <v>0</v>
      </c>
      <c r="H25" s="56">
        <f t="shared" si="4"/>
        <v>7</v>
      </c>
      <c r="I25" s="56">
        <f t="shared" si="4"/>
        <v>0</v>
      </c>
      <c r="J25" s="56">
        <f t="shared" si="4"/>
        <v>26</v>
      </c>
      <c r="K25" s="56">
        <f t="shared" si="4"/>
        <v>218</v>
      </c>
      <c r="L25" s="56">
        <f t="shared" si="4"/>
        <v>198588</v>
      </c>
      <c r="M25" s="100"/>
      <c r="N25" s="56">
        <f>SUM(N29)</f>
        <v>13394</v>
      </c>
      <c r="O25" s="56">
        <f>SUM(O29)</f>
        <v>0</v>
      </c>
    </row>
    <row r="26" spans="1:15" ht="14.25" x14ac:dyDescent="0.2">
      <c r="A26" s="89" t="s">
        <v>39</v>
      </c>
      <c r="B26" s="65">
        <f>SUM(B27:B29)</f>
        <v>1114804</v>
      </c>
      <c r="C26" s="65"/>
      <c r="D26" s="65">
        <f t="shared" ref="D26:L26" si="5">SUM(D27:D29)</f>
        <v>216587</v>
      </c>
      <c r="E26" s="65">
        <f t="shared" si="5"/>
        <v>0</v>
      </c>
      <c r="F26" s="65">
        <f t="shared" si="5"/>
        <v>14709</v>
      </c>
      <c r="G26" s="65">
        <f t="shared" si="5"/>
        <v>0</v>
      </c>
      <c r="H26" s="65">
        <f t="shared" si="5"/>
        <v>201</v>
      </c>
      <c r="I26" s="65">
        <f t="shared" si="5"/>
        <v>0</v>
      </c>
      <c r="J26" s="65">
        <f t="shared" si="5"/>
        <v>26</v>
      </c>
      <c r="K26" s="65">
        <f t="shared" si="5"/>
        <v>218</v>
      </c>
      <c r="L26" s="65">
        <f t="shared" si="5"/>
        <v>1346545</v>
      </c>
      <c r="M26" s="65"/>
      <c r="N26" s="65">
        <f>SUM(N27:N29)</f>
        <v>336139</v>
      </c>
      <c r="O26" s="65">
        <f>SUM(O27:O29)</f>
        <v>60583</v>
      </c>
    </row>
    <row r="27" spans="1:15" ht="25.5" x14ac:dyDescent="0.2">
      <c r="A27" s="87" t="s">
        <v>55</v>
      </c>
      <c r="B27" s="60">
        <v>488900</v>
      </c>
      <c r="C27" s="60"/>
      <c r="D27" s="60">
        <v>151404</v>
      </c>
      <c r="E27" s="60">
        <v>0</v>
      </c>
      <c r="F27" s="60">
        <v>14521</v>
      </c>
      <c r="G27" s="60">
        <v>0</v>
      </c>
      <c r="H27" s="60">
        <v>183</v>
      </c>
      <c r="I27" s="60">
        <v>0</v>
      </c>
      <c r="J27" s="60">
        <v>0</v>
      </c>
      <c r="K27" s="60">
        <v>0</v>
      </c>
      <c r="L27" s="60">
        <v>655008</v>
      </c>
      <c r="M27" s="60"/>
      <c r="N27" s="60">
        <v>118758</v>
      </c>
      <c r="O27" s="60">
        <v>0</v>
      </c>
    </row>
    <row r="28" spans="1:15" ht="38.25" x14ac:dyDescent="0.2">
      <c r="A28" s="87" t="s">
        <v>225</v>
      </c>
      <c r="B28" s="60">
        <v>485024</v>
      </c>
      <c r="C28" s="60"/>
      <c r="D28" s="60">
        <v>7914</v>
      </c>
      <c r="E28" s="60">
        <v>0</v>
      </c>
      <c r="F28" s="60">
        <v>0</v>
      </c>
      <c r="G28" s="60">
        <v>0</v>
      </c>
      <c r="H28" s="60">
        <v>11</v>
      </c>
      <c r="I28" s="60">
        <v>0</v>
      </c>
      <c r="J28" s="60">
        <v>0</v>
      </c>
      <c r="K28" s="60">
        <v>0</v>
      </c>
      <c r="L28" s="60">
        <v>492949</v>
      </c>
      <c r="M28" s="60"/>
      <c r="N28" s="60">
        <v>203987</v>
      </c>
      <c r="O28" s="60">
        <v>60583</v>
      </c>
    </row>
    <row r="29" spans="1:15" ht="27" customHeight="1" x14ac:dyDescent="0.2">
      <c r="A29" s="87" t="s">
        <v>51</v>
      </c>
      <c r="B29" s="60">
        <v>140880</v>
      </c>
      <c r="C29" s="60"/>
      <c r="D29" s="60">
        <v>57269</v>
      </c>
      <c r="E29" s="60">
        <v>0</v>
      </c>
      <c r="F29" s="60">
        <v>188</v>
      </c>
      <c r="G29" s="60">
        <v>0</v>
      </c>
      <c r="H29" s="60">
        <v>7</v>
      </c>
      <c r="I29" s="60">
        <v>0</v>
      </c>
      <c r="J29" s="60">
        <v>26</v>
      </c>
      <c r="K29" s="60">
        <v>218</v>
      </c>
      <c r="L29" s="60">
        <v>198588</v>
      </c>
      <c r="M29" s="60"/>
      <c r="N29" s="60">
        <v>13394</v>
      </c>
      <c r="O29" s="60">
        <v>0</v>
      </c>
    </row>
    <row r="30" spans="1:15" ht="14.25" x14ac:dyDescent="0.2">
      <c r="A30" s="86" t="s">
        <v>36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 ht="15" customHeight="1" x14ac:dyDescent="0.2">
      <c r="A31" s="86" t="s">
        <v>41</v>
      </c>
      <c r="B31" s="56">
        <f>SUM(B32:B33)</f>
        <v>345651</v>
      </c>
      <c r="C31" s="56"/>
      <c r="D31" s="56">
        <f t="shared" ref="D31:L31" si="6">SUM(D32:D33)</f>
        <v>132945</v>
      </c>
      <c r="E31" s="56">
        <f t="shared" si="6"/>
        <v>0</v>
      </c>
      <c r="F31" s="56">
        <f t="shared" si="6"/>
        <v>0</v>
      </c>
      <c r="G31" s="56">
        <f t="shared" si="6"/>
        <v>0</v>
      </c>
      <c r="H31" s="56">
        <f t="shared" si="6"/>
        <v>341</v>
      </c>
      <c r="I31" s="56">
        <f t="shared" si="6"/>
        <v>0</v>
      </c>
      <c r="J31" s="56">
        <f t="shared" si="6"/>
        <v>12468443</v>
      </c>
      <c r="K31" s="56">
        <f t="shared" si="6"/>
        <v>880701</v>
      </c>
      <c r="L31" s="56">
        <f t="shared" si="6"/>
        <v>13828081</v>
      </c>
      <c r="M31" s="56"/>
      <c r="N31" s="56">
        <f>SUM(N32:N33)</f>
        <v>102549</v>
      </c>
      <c r="O31" s="56">
        <f>SUM(O32:O33)</f>
        <v>102549</v>
      </c>
    </row>
    <row r="32" spans="1:15" ht="28.5" customHeight="1" x14ac:dyDescent="0.2">
      <c r="A32" s="90" t="s">
        <v>56</v>
      </c>
      <c r="B32" s="250">
        <v>179882</v>
      </c>
      <c r="C32" s="234"/>
      <c r="D32" s="234">
        <v>104138</v>
      </c>
      <c r="E32" s="234">
        <v>0</v>
      </c>
      <c r="F32" s="234">
        <v>0</v>
      </c>
      <c r="G32" s="234">
        <v>0</v>
      </c>
      <c r="H32" s="234">
        <v>341</v>
      </c>
      <c r="I32" s="234">
        <v>0</v>
      </c>
      <c r="J32" s="234">
        <v>12455493</v>
      </c>
      <c r="K32" s="234">
        <v>844130</v>
      </c>
      <c r="L32" s="234">
        <v>13583984</v>
      </c>
      <c r="M32" s="234"/>
      <c r="N32" s="234">
        <v>87323</v>
      </c>
      <c r="O32" s="234">
        <v>87323</v>
      </c>
    </row>
    <row r="33" spans="1:15" x14ac:dyDescent="0.2">
      <c r="A33" s="90" t="s">
        <v>37</v>
      </c>
      <c r="B33" s="234">
        <v>165769</v>
      </c>
      <c r="C33" s="234"/>
      <c r="D33" s="234">
        <v>28807</v>
      </c>
      <c r="E33" s="234">
        <v>0</v>
      </c>
      <c r="F33" s="234">
        <v>0</v>
      </c>
      <c r="G33" s="234">
        <v>0</v>
      </c>
      <c r="H33" s="234">
        <v>0</v>
      </c>
      <c r="I33" s="234">
        <v>0</v>
      </c>
      <c r="J33" s="234">
        <v>12950</v>
      </c>
      <c r="K33" s="234">
        <v>36571</v>
      </c>
      <c r="L33" s="234">
        <v>244097</v>
      </c>
      <c r="M33" s="234"/>
      <c r="N33" s="234">
        <v>15226</v>
      </c>
      <c r="O33" s="234">
        <v>15226</v>
      </c>
    </row>
    <row r="34" spans="1:15" ht="15.75" customHeight="1" x14ac:dyDescent="0.2">
      <c r="A34" s="93" t="s">
        <v>57</v>
      </c>
      <c r="B34" s="56">
        <v>56400</v>
      </c>
      <c r="C34" s="56"/>
      <c r="D34" s="56">
        <v>0</v>
      </c>
      <c r="E34" s="56">
        <v>0</v>
      </c>
      <c r="F34" s="56">
        <v>0</v>
      </c>
      <c r="G34" s="56">
        <v>0</v>
      </c>
      <c r="H34" s="56">
        <v>27053580</v>
      </c>
      <c r="I34" s="56">
        <v>0</v>
      </c>
      <c r="J34" s="56">
        <v>10490</v>
      </c>
      <c r="K34" s="56">
        <v>22</v>
      </c>
      <c r="L34" s="56">
        <v>27142490</v>
      </c>
      <c r="M34" s="56"/>
      <c r="N34" s="56">
        <v>33940</v>
      </c>
      <c r="O34" s="56">
        <v>20170</v>
      </c>
    </row>
    <row r="35" spans="1:15" ht="14.25" x14ac:dyDescent="0.2">
      <c r="A35" s="93" t="s">
        <v>38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</row>
    <row r="36" spans="1:15" ht="39.75" customHeight="1" x14ac:dyDescent="0.2">
      <c r="A36" s="94" t="s">
        <v>105</v>
      </c>
      <c r="B36" s="56">
        <v>25670</v>
      </c>
      <c r="C36" s="82"/>
      <c r="D36" s="56">
        <v>0</v>
      </c>
      <c r="E36" s="56">
        <v>0</v>
      </c>
      <c r="F36" s="56">
        <v>0</v>
      </c>
      <c r="G36" s="56">
        <v>54531</v>
      </c>
      <c r="H36" s="56">
        <v>0</v>
      </c>
      <c r="I36" s="56">
        <v>0</v>
      </c>
      <c r="J36" s="56">
        <v>0</v>
      </c>
      <c r="K36" s="56">
        <v>0</v>
      </c>
      <c r="L36" s="56">
        <v>80201</v>
      </c>
      <c r="M36" s="82"/>
      <c r="N36" s="56">
        <v>0</v>
      </c>
      <c r="O36" s="56">
        <v>0</v>
      </c>
    </row>
    <row r="37" spans="1:15" ht="13.5" customHeight="1" x14ac:dyDescent="0.2">
      <c r="A37" s="86" t="s">
        <v>190</v>
      </c>
      <c r="B37" s="56">
        <f>B38+B39</f>
        <v>253792</v>
      </c>
      <c r="C37" s="56">
        <f t="shared" ref="C37:O37" si="7">C38+C39</f>
        <v>0</v>
      </c>
      <c r="D37" s="56">
        <f t="shared" si="7"/>
        <v>14290</v>
      </c>
      <c r="E37" s="56">
        <f t="shared" si="7"/>
        <v>166463</v>
      </c>
      <c r="F37" s="56">
        <f t="shared" si="7"/>
        <v>1532</v>
      </c>
      <c r="G37" s="56">
        <f t="shared" si="7"/>
        <v>7825</v>
      </c>
      <c r="H37" s="56">
        <f t="shared" si="7"/>
        <v>2450</v>
      </c>
      <c r="I37" s="56">
        <f t="shared" si="7"/>
        <v>131</v>
      </c>
      <c r="J37" s="56">
        <f t="shared" si="7"/>
        <v>0</v>
      </c>
      <c r="K37" s="56">
        <f t="shared" si="7"/>
        <v>5461</v>
      </c>
      <c r="L37" s="56">
        <f t="shared" si="7"/>
        <v>451977</v>
      </c>
      <c r="M37" s="56">
        <f t="shared" si="7"/>
        <v>0</v>
      </c>
      <c r="N37" s="56">
        <f t="shared" si="7"/>
        <v>109244</v>
      </c>
      <c r="O37" s="56">
        <f t="shared" si="7"/>
        <v>23559</v>
      </c>
    </row>
    <row r="38" spans="1:15" ht="15.75" customHeight="1" x14ac:dyDescent="0.2">
      <c r="A38" s="95" t="s">
        <v>191</v>
      </c>
      <c r="B38" s="60">
        <v>122206</v>
      </c>
      <c r="C38" s="60"/>
      <c r="D38" s="60">
        <v>8423</v>
      </c>
      <c r="E38" s="60">
        <v>98749</v>
      </c>
      <c r="F38" s="60">
        <v>1532</v>
      </c>
      <c r="G38" s="60">
        <v>7825</v>
      </c>
      <c r="H38" s="60">
        <v>2391</v>
      </c>
      <c r="I38" s="60">
        <v>6</v>
      </c>
      <c r="J38" s="60">
        <v>0</v>
      </c>
      <c r="K38" s="60">
        <v>1102</v>
      </c>
      <c r="L38" s="60">
        <v>242234</v>
      </c>
      <c r="M38" s="180"/>
      <c r="N38" s="76">
        <v>64468</v>
      </c>
      <c r="O38" s="76"/>
    </row>
    <row r="39" spans="1:15" ht="51" x14ac:dyDescent="0.2">
      <c r="A39" s="95" t="s">
        <v>223</v>
      </c>
      <c r="B39" s="60">
        <v>131586</v>
      </c>
      <c r="C39" s="60"/>
      <c r="D39" s="60">
        <v>5867</v>
      </c>
      <c r="E39" s="60">
        <v>67714</v>
      </c>
      <c r="F39" s="60">
        <v>0</v>
      </c>
      <c r="G39" s="60">
        <v>0</v>
      </c>
      <c r="H39" s="60">
        <v>59</v>
      </c>
      <c r="I39" s="60">
        <v>125</v>
      </c>
      <c r="J39" s="60">
        <v>0</v>
      </c>
      <c r="K39" s="60">
        <v>4359</v>
      </c>
      <c r="L39" s="60">
        <v>209743</v>
      </c>
      <c r="M39" s="180"/>
      <c r="N39" s="76">
        <v>44776</v>
      </c>
      <c r="O39" s="76">
        <v>23559</v>
      </c>
    </row>
    <row r="40" spans="1:15" ht="27" customHeight="1" x14ac:dyDescent="0.2">
      <c r="A40" s="86" t="s">
        <v>194</v>
      </c>
      <c r="B40" s="56">
        <f>42:42+43:43</f>
        <v>257305</v>
      </c>
      <c r="C40" s="56">
        <f t="shared" ref="C40:O40" si="8">42:42+43:43</f>
        <v>0</v>
      </c>
      <c r="D40" s="56">
        <f t="shared" si="8"/>
        <v>25167</v>
      </c>
      <c r="E40" s="56">
        <f t="shared" si="8"/>
        <v>0</v>
      </c>
      <c r="F40" s="56">
        <f t="shared" si="8"/>
        <v>434</v>
      </c>
      <c r="G40" s="56">
        <f t="shared" si="8"/>
        <v>0</v>
      </c>
      <c r="H40" s="56">
        <f t="shared" si="8"/>
        <v>1428</v>
      </c>
      <c r="I40" s="56">
        <f t="shared" si="8"/>
        <v>0</v>
      </c>
      <c r="J40" s="56">
        <f t="shared" si="8"/>
        <v>0</v>
      </c>
      <c r="K40" s="56">
        <f t="shared" si="8"/>
        <v>1806</v>
      </c>
      <c r="L40" s="56">
        <f t="shared" si="8"/>
        <v>286140</v>
      </c>
      <c r="M40" s="56">
        <f t="shared" si="8"/>
        <v>0</v>
      </c>
      <c r="N40" s="56">
        <f t="shared" si="8"/>
        <v>172992</v>
      </c>
      <c r="O40" s="56">
        <f t="shared" si="8"/>
        <v>172992</v>
      </c>
    </row>
    <row r="41" spans="1:15" ht="12.75" hidden="1" customHeight="1" x14ac:dyDescent="0.2">
      <c r="A41" s="95" t="s">
        <v>193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70"/>
      <c r="N41" s="76"/>
      <c r="O41" s="76"/>
    </row>
    <row r="42" spans="1:15" ht="23.25" customHeight="1" x14ac:dyDescent="0.2">
      <c r="A42" s="95" t="s">
        <v>193</v>
      </c>
      <c r="B42" s="60">
        <v>171952</v>
      </c>
      <c r="C42" s="60"/>
      <c r="D42" s="60">
        <v>21668</v>
      </c>
      <c r="E42" s="60">
        <v>0</v>
      </c>
      <c r="F42" s="60">
        <v>434</v>
      </c>
      <c r="G42" s="60">
        <v>0</v>
      </c>
      <c r="H42" s="60">
        <v>1428</v>
      </c>
      <c r="I42" s="60">
        <v>0</v>
      </c>
      <c r="J42" s="60">
        <v>0</v>
      </c>
      <c r="K42" s="60">
        <v>1806</v>
      </c>
      <c r="L42" s="60">
        <v>197288</v>
      </c>
      <c r="M42" s="180"/>
      <c r="N42" s="76">
        <v>123808</v>
      </c>
      <c r="O42" s="76">
        <v>123808</v>
      </c>
    </row>
    <row r="43" spans="1:15" ht="42" customHeight="1" x14ac:dyDescent="0.2">
      <c r="A43" s="95" t="s">
        <v>224</v>
      </c>
      <c r="B43" s="60">
        <v>85353</v>
      </c>
      <c r="C43" s="60"/>
      <c r="D43" s="60">
        <v>3499</v>
      </c>
      <c r="E43" s="60">
        <v>0</v>
      </c>
      <c r="F43" s="60"/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88852</v>
      </c>
      <c r="M43" s="180"/>
      <c r="N43" s="76">
        <v>49184</v>
      </c>
      <c r="O43" s="76">
        <v>49184</v>
      </c>
    </row>
    <row r="44" spans="1:15" ht="16.5" customHeight="1" x14ac:dyDescent="0.2">
      <c r="A44" s="41" t="s">
        <v>196</v>
      </c>
      <c r="B44" s="102">
        <f t="shared" ref="B44:K44" si="9">SUM(B7+B11+B16+B17+B25+B30+B31+B34+B35+B36)</f>
        <v>43169389</v>
      </c>
      <c r="C44" s="102">
        <f t="shared" si="9"/>
        <v>0</v>
      </c>
      <c r="D44" s="102">
        <f t="shared" si="9"/>
        <v>3086844</v>
      </c>
      <c r="E44" s="102">
        <f t="shared" si="9"/>
        <v>324699</v>
      </c>
      <c r="F44" s="102">
        <f t="shared" si="9"/>
        <v>116200</v>
      </c>
      <c r="G44" s="102">
        <f t="shared" si="9"/>
        <v>135061</v>
      </c>
      <c r="H44" s="102">
        <f t="shared" si="9"/>
        <v>27096774</v>
      </c>
      <c r="I44" s="102">
        <f t="shared" si="9"/>
        <v>177204</v>
      </c>
      <c r="J44" s="102">
        <f t="shared" si="9"/>
        <v>12479004</v>
      </c>
      <c r="K44" s="102">
        <f t="shared" si="9"/>
        <v>1210284</v>
      </c>
      <c r="L44" s="102">
        <f>SUM(L7+L11+L16+L17+L25+L30+L31+L34+L35+L36)</f>
        <v>87711317</v>
      </c>
      <c r="M44" s="102">
        <f t="shared" ref="M44:O44" si="10">SUM(M7+M11+M16+M17+M25+M30+M31+M34+M35+M36)</f>
        <v>8477188</v>
      </c>
      <c r="N44" s="102">
        <f t="shared" si="10"/>
        <v>24153933</v>
      </c>
      <c r="O44" s="102">
        <f t="shared" si="10"/>
        <v>18294074</v>
      </c>
    </row>
    <row r="45" spans="1:15" ht="3" customHeight="1" x14ac:dyDescent="0.2"/>
    <row r="47" spans="1:15" x14ac:dyDescent="0.2"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</row>
    <row r="48" spans="1:15" x14ac:dyDescent="0.2">
      <c r="B48" s="334"/>
      <c r="C48" s="334"/>
      <c r="D48" s="334"/>
      <c r="E48" s="334"/>
      <c r="F48" s="334"/>
      <c r="G48" s="334"/>
      <c r="H48" s="334"/>
      <c r="I48" s="334"/>
      <c r="J48" s="334"/>
      <c r="K48" s="334"/>
      <c r="L48" s="334"/>
    </row>
    <row r="49" spans="2:12" x14ac:dyDescent="0.2">
      <c r="B49" s="335"/>
      <c r="C49" s="334"/>
      <c r="D49" s="334"/>
      <c r="E49" s="334"/>
      <c r="F49" s="334"/>
      <c r="G49" s="334"/>
      <c r="H49" s="334"/>
      <c r="I49" s="334"/>
      <c r="J49" s="334"/>
      <c r="K49" s="334"/>
      <c r="L49" s="334"/>
    </row>
    <row r="50" spans="2:12" x14ac:dyDescent="0.2">
      <c r="K50" s="334"/>
    </row>
    <row r="52" spans="2:12" x14ac:dyDescent="0.2">
      <c r="K52" s="334"/>
    </row>
  </sheetData>
  <mergeCells count="17">
    <mergeCell ref="M3:M4"/>
    <mergeCell ref="N3:N4"/>
    <mergeCell ref="O3:O4"/>
    <mergeCell ref="A1:A5"/>
    <mergeCell ref="I3:I4"/>
    <mergeCell ref="E3:E4"/>
    <mergeCell ref="F3:F4"/>
    <mergeCell ref="G3:G4"/>
    <mergeCell ref="H3:H4"/>
    <mergeCell ref="B1:O1"/>
    <mergeCell ref="D3:D4"/>
    <mergeCell ref="L3:L4"/>
    <mergeCell ref="K3:K4"/>
    <mergeCell ref="J3:J4"/>
    <mergeCell ref="B2:O2"/>
    <mergeCell ref="B3:B4"/>
    <mergeCell ref="C3:C4"/>
  </mergeCells>
  <phoneticPr fontId="4" type="noConversion"/>
  <pageMargins left="0.75" right="0.75" top="1" bottom="1" header="0.5" footer="0.5"/>
  <pageSetup paperSize="9" scale="9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30" zoomScale="98" zoomScaleNormal="98" workbookViewId="0">
      <selection activeCell="I43" sqref="I43"/>
    </sheetView>
  </sheetViews>
  <sheetFormatPr defaultRowHeight="12.75" x14ac:dyDescent="0.2"/>
  <cols>
    <col min="1" max="1" width="45.7109375" style="1" customWidth="1"/>
    <col min="2" max="3" width="9.140625" style="1"/>
    <col min="4" max="4" width="13.42578125" style="1" customWidth="1"/>
    <col min="5" max="8" width="9.140625" style="1"/>
    <col min="9" max="9" width="10.7109375" style="1" customWidth="1"/>
  </cols>
  <sheetData>
    <row r="1" spans="1:9" ht="20.25" customHeight="1" x14ac:dyDescent="0.2">
      <c r="A1" s="470" t="s">
        <v>1</v>
      </c>
      <c r="B1" s="473" t="s">
        <v>67</v>
      </c>
      <c r="C1" s="474"/>
      <c r="D1" s="474"/>
      <c r="E1" s="473" t="s">
        <v>68</v>
      </c>
      <c r="F1" s="474"/>
      <c r="G1" s="474"/>
      <c r="H1" s="474"/>
      <c r="I1" s="475"/>
    </row>
    <row r="2" spans="1:9" ht="12.75" customHeight="1" x14ac:dyDescent="0.2">
      <c r="A2" s="471"/>
      <c r="B2" s="479" t="s">
        <v>112</v>
      </c>
      <c r="C2" s="479" t="s">
        <v>113</v>
      </c>
      <c r="D2" s="479" t="s">
        <v>114</v>
      </c>
      <c r="E2" s="481" t="s">
        <v>15</v>
      </c>
      <c r="F2" s="466" t="s">
        <v>16</v>
      </c>
      <c r="G2" s="468" t="s">
        <v>71</v>
      </c>
      <c r="H2" s="468" t="s">
        <v>72</v>
      </c>
      <c r="I2" s="466" t="s">
        <v>73</v>
      </c>
    </row>
    <row r="3" spans="1:9" ht="102" customHeight="1" x14ac:dyDescent="0.2">
      <c r="A3" s="471"/>
      <c r="B3" s="480"/>
      <c r="C3" s="480"/>
      <c r="D3" s="480"/>
      <c r="E3" s="482"/>
      <c r="F3" s="467"/>
      <c r="G3" s="469"/>
      <c r="H3" s="469"/>
      <c r="I3" s="467"/>
    </row>
    <row r="4" spans="1:9" ht="15.75" customHeight="1" x14ac:dyDescent="0.2">
      <c r="A4" s="471"/>
      <c r="B4" s="32" t="s">
        <v>69</v>
      </c>
      <c r="C4" s="32" t="s">
        <v>69</v>
      </c>
      <c r="D4" s="32" t="s">
        <v>70</v>
      </c>
      <c r="E4" s="51" t="s">
        <v>70</v>
      </c>
      <c r="F4" s="32" t="s">
        <v>70</v>
      </c>
      <c r="G4" s="32" t="s">
        <v>70</v>
      </c>
      <c r="H4" s="32" t="s">
        <v>70</v>
      </c>
      <c r="I4" s="32" t="s">
        <v>69</v>
      </c>
    </row>
    <row r="5" spans="1:9" ht="12.75" customHeight="1" x14ac:dyDescent="0.2">
      <c r="A5" s="472"/>
      <c r="B5" s="32">
        <v>53</v>
      </c>
      <c r="C5" s="32">
        <v>54</v>
      </c>
      <c r="D5" s="32">
        <v>55</v>
      </c>
      <c r="E5" s="51">
        <v>56</v>
      </c>
      <c r="F5" s="32">
        <v>57</v>
      </c>
      <c r="G5" s="32">
        <v>58</v>
      </c>
      <c r="H5" s="32">
        <v>59</v>
      </c>
      <c r="I5" s="32">
        <v>60</v>
      </c>
    </row>
    <row r="6" spans="1:9" ht="12" customHeight="1" x14ac:dyDescent="0.2">
      <c r="A6" s="32" t="s">
        <v>66</v>
      </c>
      <c r="B6" s="52"/>
      <c r="C6" s="52"/>
      <c r="D6" s="52"/>
      <c r="E6" s="49"/>
      <c r="F6" s="52"/>
      <c r="G6" s="52"/>
      <c r="H6" s="52"/>
      <c r="I6" s="52"/>
    </row>
    <row r="7" spans="1:9" ht="25.5" x14ac:dyDescent="0.2">
      <c r="A7" s="86" t="s">
        <v>30</v>
      </c>
      <c r="B7" s="108">
        <f t="shared" ref="B7:I7" si="0">SUM(B8:B10)</f>
        <v>20</v>
      </c>
      <c r="C7" s="108">
        <f t="shared" si="0"/>
        <v>8</v>
      </c>
      <c r="D7" s="108">
        <f t="shared" si="0"/>
        <v>6135</v>
      </c>
      <c r="E7" s="109">
        <f t="shared" si="0"/>
        <v>10322</v>
      </c>
      <c r="F7" s="108">
        <f t="shared" si="0"/>
        <v>8067</v>
      </c>
      <c r="G7" s="108">
        <f t="shared" si="0"/>
        <v>5291</v>
      </c>
      <c r="H7" s="108">
        <f t="shared" si="0"/>
        <v>5027</v>
      </c>
      <c r="I7" s="108">
        <f t="shared" si="0"/>
        <v>10596</v>
      </c>
    </row>
    <row r="8" spans="1:9" ht="12" customHeight="1" x14ac:dyDescent="0.2">
      <c r="A8" s="264" t="s">
        <v>25</v>
      </c>
      <c r="B8" s="282">
        <v>9</v>
      </c>
      <c r="C8" s="282">
        <v>2</v>
      </c>
      <c r="D8" s="282">
        <v>135</v>
      </c>
      <c r="E8" s="283">
        <v>9864</v>
      </c>
      <c r="F8" s="282">
        <v>7752</v>
      </c>
      <c r="G8" s="282">
        <v>4953</v>
      </c>
      <c r="H8" s="282">
        <v>4907</v>
      </c>
      <c r="I8" s="282">
        <v>10484</v>
      </c>
    </row>
    <row r="9" spans="1:9" ht="14.25" x14ac:dyDescent="0.2">
      <c r="A9" s="87" t="s">
        <v>26</v>
      </c>
      <c r="B9" s="60">
        <v>11</v>
      </c>
      <c r="C9" s="60">
        <v>4</v>
      </c>
      <c r="D9" s="60">
        <v>5858</v>
      </c>
      <c r="E9" s="72">
        <v>411</v>
      </c>
      <c r="F9" s="60">
        <v>287</v>
      </c>
      <c r="G9" s="60">
        <v>299</v>
      </c>
      <c r="H9" s="60">
        <v>112</v>
      </c>
      <c r="I9" s="60">
        <v>77</v>
      </c>
    </row>
    <row r="10" spans="1:9" s="22" customFormat="1" ht="14.25" x14ac:dyDescent="0.2">
      <c r="A10" s="95" t="s">
        <v>27</v>
      </c>
      <c r="B10" s="68">
        <v>0</v>
      </c>
      <c r="C10" s="68">
        <v>2</v>
      </c>
      <c r="D10" s="68">
        <v>142</v>
      </c>
      <c r="E10" s="69">
        <v>47</v>
      </c>
      <c r="F10" s="68">
        <v>28</v>
      </c>
      <c r="G10" s="68">
        <v>39</v>
      </c>
      <c r="H10" s="68">
        <v>8</v>
      </c>
      <c r="I10" s="68">
        <v>35</v>
      </c>
    </row>
    <row r="11" spans="1:9" ht="25.5" x14ac:dyDescent="0.2">
      <c r="A11" s="86" t="s">
        <v>48</v>
      </c>
      <c r="B11" s="108">
        <f t="shared" ref="B11:I11" si="1">SUM(B12:B15)</f>
        <v>348</v>
      </c>
      <c r="C11" s="108">
        <f t="shared" si="1"/>
        <v>24</v>
      </c>
      <c r="D11" s="108">
        <f t="shared" si="1"/>
        <v>6272</v>
      </c>
      <c r="E11" s="109">
        <f t="shared" si="1"/>
        <v>12753</v>
      </c>
      <c r="F11" s="108">
        <f t="shared" si="1"/>
        <v>10505</v>
      </c>
      <c r="G11" s="108">
        <f t="shared" si="1"/>
        <v>6838</v>
      </c>
      <c r="H11" s="108">
        <f t="shared" si="1"/>
        <v>5903</v>
      </c>
      <c r="I11" s="108">
        <f t="shared" si="1"/>
        <v>11824</v>
      </c>
    </row>
    <row r="12" spans="1:9" ht="14.25" x14ac:dyDescent="0.2">
      <c r="A12" s="87" t="s">
        <v>49</v>
      </c>
      <c r="B12" s="60">
        <v>348</v>
      </c>
      <c r="C12" s="60">
        <v>23</v>
      </c>
      <c r="D12" s="60">
        <v>6217</v>
      </c>
      <c r="E12" s="72">
        <v>2113</v>
      </c>
      <c r="F12" s="60">
        <v>874</v>
      </c>
      <c r="G12" s="60">
        <v>1680</v>
      </c>
      <c r="H12" s="60">
        <v>437</v>
      </c>
      <c r="I12" s="60">
        <v>1048</v>
      </c>
    </row>
    <row r="13" spans="1:9" ht="38.25" x14ac:dyDescent="0.2">
      <c r="A13" s="87" t="s">
        <v>219</v>
      </c>
      <c r="B13" s="60">
        <v>0</v>
      </c>
      <c r="C13" s="60">
        <v>1</v>
      </c>
      <c r="D13" s="60">
        <v>55</v>
      </c>
      <c r="E13" s="72">
        <v>434</v>
      </c>
      <c r="F13" s="60">
        <v>347</v>
      </c>
      <c r="G13" s="60">
        <v>251</v>
      </c>
      <c r="H13" s="98">
        <v>166</v>
      </c>
      <c r="I13" s="60">
        <v>423</v>
      </c>
    </row>
    <row r="14" spans="1:9" ht="25.5" x14ac:dyDescent="0.2">
      <c r="A14" s="87" t="s">
        <v>52</v>
      </c>
      <c r="B14" s="78">
        <v>0</v>
      </c>
      <c r="C14" s="78">
        <v>0</v>
      </c>
      <c r="D14" s="78">
        <v>0</v>
      </c>
      <c r="E14" s="79">
        <v>354</v>
      </c>
      <c r="F14" s="78">
        <v>332</v>
      </c>
      <c r="G14" s="60">
        <v>153</v>
      </c>
      <c r="H14" s="60">
        <v>202</v>
      </c>
      <c r="I14" s="60">
        <v>357</v>
      </c>
    </row>
    <row r="15" spans="1:9" ht="14.25" x14ac:dyDescent="0.2">
      <c r="A15" s="87" t="s">
        <v>53</v>
      </c>
      <c r="B15" s="68">
        <v>0</v>
      </c>
      <c r="C15" s="68">
        <v>0</v>
      </c>
      <c r="D15" s="68">
        <v>0</v>
      </c>
      <c r="E15" s="69">
        <v>9852</v>
      </c>
      <c r="F15" s="68">
        <v>8952</v>
      </c>
      <c r="G15" s="68">
        <v>4754</v>
      </c>
      <c r="H15" s="68">
        <v>5098</v>
      </c>
      <c r="I15" s="68">
        <v>9996</v>
      </c>
    </row>
    <row r="16" spans="1:9" ht="25.5" x14ac:dyDescent="0.2">
      <c r="A16" s="88" t="s">
        <v>54</v>
      </c>
      <c r="B16" s="131">
        <v>3</v>
      </c>
      <c r="C16" s="131">
        <v>0</v>
      </c>
      <c r="D16" s="131">
        <v>2082</v>
      </c>
      <c r="E16" s="164">
        <v>999</v>
      </c>
      <c r="F16" s="131">
        <v>357</v>
      </c>
      <c r="G16" s="131">
        <v>880</v>
      </c>
      <c r="H16" s="131">
        <v>119</v>
      </c>
      <c r="I16" s="131">
        <v>82</v>
      </c>
    </row>
    <row r="17" spans="1:9" ht="14.25" x14ac:dyDescent="0.2">
      <c r="A17" s="86" t="s">
        <v>50</v>
      </c>
      <c r="B17" s="110">
        <f t="shared" ref="B17:I17" si="2">SUM(B21:B24)</f>
        <v>2</v>
      </c>
      <c r="C17" s="110">
        <f t="shared" si="2"/>
        <v>2</v>
      </c>
      <c r="D17" s="110">
        <f t="shared" si="2"/>
        <v>206</v>
      </c>
      <c r="E17" s="111">
        <f t="shared" si="2"/>
        <v>46</v>
      </c>
      <c r="F17" s="110">
        <f t="shared" si="2"/>
        <v>29</v>
      </c>
      <c r="G17" s="110">
        <f t="shared" si="2"/>
        <v>35</v>
      </c>
      <c r="H17" s="110">
        <f t="shared" si="2"/>
        <v>11</v>
      </c>
      <c r="I17" s="110">
        <f t="shared" si="2"/>
        <v>46</v>
      </c>
    </row>
    <row r="18" spans="1:9" ht="14.25" x14ac:dyDescent="0.2">
      <c r="A18" s="89" t="s">
        <v>32</v>
      </c>
      <c r="B18" s="65">
        <f t="shared" ref="B18:I18" si="3">SUM(B19:B24)</f>
        <v>11</v>
      </c>
      <c r="C18" s="65">
        <f t="shared" si="3"/>
        <v>4</v>
      </c>
      <c r="D18" s="64">
        <f t="shared" si="3"/>
        <v>4744</v>
      </c>
      <c r="E18" s="99">
        <f t="shared" si="3"/>
        <v>435</v>
      </c>
      <c r="F18" s="99">
        <f t="shared" si="3"/>
        <v>66</v>
      </c>
      <c r="G18" s="99">
        <f t="shared" si="3"/>
        <v>409</v>
      </c>
      <c r="H18" s="99">
        <f t="shared" si="3"/>
        <v>26</v>
      </c>
      <c r="I18" s="99">
        <f t="shared" si="3"/>
        <v>179</v>
      </c>
    </row>
    <row r="19" spans="1:9" ht="27.75" customHeight="1" x14ac:dyDescent="0.2">
      <c r="A19" s="115" t="s">
        <v>33</v>
      </c>
      <c r="B19" s="112">
        <v>9</v>
      </c>
      <c r="C19" s="112">
        <v>2</v>
      </c>
      <c r="D19" s="145">
        <v>4538</v>
      </c>
      <c r="E19" s="146">
        <v>364</v>
      </c>
      <c r="F19" s="147">
        <v>20</v>
      </c>
      <c r="G19" s="148">
        <v>356</v>
      </c>
      <c r="H19" s="148">
        <v>8</v>
      </c>
      <c r="I19" s="148">
        <v>108</v>
      </c>
    </row>
    <row r="20" spans="1:9" ht="52.5" customHeight="1" x14ac:dyDescent="0.2">
      <c r="A20" s="91" t="s">
        <v>211</v>
      </c>
      <c r="B20" s="68">
        <v>0</v>
      </c>
      <c r="C20" s="68">
        <v>0</v>
      </c>
      <c r="D20" s="68">
        <v>0</v>
      </c>
      <c r="E20" s="149">
        <v>25</v>
      </c>
      <c r="F20" s="150">
        <v>17</v>
      </c>
      <c r="G20" s="150">
        <v>18</v>
      </c>
      <c r="H20" s="150">
        <v>7</v>
      </c>
      <c r="I20" s="150">
        <v>25</v>
      </c>
    </row>
    <row r="21" spans="1:9" ht="40.5" customHeight="1" x14ac:dyDescent="0.2">
      <c r="A21" s="90" t="s">
        <v>34</v>
      </c>
      <c r="B21" s="60">
        <v>0</v>
      </c>
      <c r="C21" s="60">
        <v>0</v>
      </c>
      <c r="D21" s="60">
        <v>0</v>
      </c>
      <c r="E21" s="72">
        <v>0</v>
      </c>
      <c r="F21" s="60">
        <v>0</v>
      </c>
      <c r="G21" s="60">
        <v>0</v>
      </c>
      <c r="H21" s="60">
        <v>0</v>
      </c>
      <c r="I21" s="60">
        <v>0</v>
      </c>
    </row>
    <row r="22" spans="1:9" ht="25.5" x14ac:dyDescent="0.2">
      <c r="A22" s="90" t="s">
        <v>208</v>
      </c>
      <c r="B22" s="71">
        <v>2</v>
      </c>
      <c r="C22" s="71">
        <v>2</v>
      </c>
      <c r="D22" s="71">
        <v>0</v>
      </c>
      <c r="E22" s="113">
        <v>24</v>
      </c>
      <c r="F22" s="71">
        <v>12</v>
      </c>
      <c r="G22" s="71">
        <v>20</v>
      </c>
      <c r="H22" s="71">
        <v>4</v>
      </c>
      <c r="I22" s="71">
        <v>24</v>
      </c>
    </row>
    <row r="23" spans="1:9" ht="26.25" customHeight="1" x14ac:dyDescent="0.2">
      <c r="A23" s="90" t="s">
        <v>202</v>
      </c>
      <c r="B23" s="114">
        <v>0</v>
      </c>
      <c r="C23" s="114">
        <v>0</v>
      </c>
      <c r="D23" s="114">
        <v>0</v>
      </c>
      <c r="E23" s="114">
        <v>10</v>
      </c>
      <c r="F23" s="114">
        <v>5</v>
      </c>
      <c r="G23" s="114">
        <v>9</v>
      </c>
      <c r="H23" s="114">
        <v>1</v>
      </c>
      <c r="I23" s="114">
        <v>10</v>
      </c>
    </row>
    <row r="24" spans="1:9" ht="14.25" x14ac:dyDescent="0.2">
      <c r="A24" s="90" t="s">
        <v>203</v>
      </c>
      <c r="B24" s="60">
        <v>0</v>
      </c>
      <c r="C24" s="60">
        <v>0</v>
      </c>
      <c r="D24" s="60">
        <v>206</v>
      </c>
      <c r="E24" s="72">
        <v>12</v>
      </c>
      <c r="F24" s="60">
        <v>12</v>
      </c>
      <c r="G24" s="60">
        <v>6</v>
      </c>
      <c r="H24" s="60">
        <v>6</v>
      </c>
      <c r="I24" s="60">
        <v>12</v>
      </c>
    </row>
    <row r="25" spans="1:9" ht="15.75" customHeight="1" x14ac:dyDescent="0.2">
      <c r="A25" s="92" t="s">
        <v>40</v>
      </c>
      <c r="B25" s="108">
        <f t="shared" ref="B25:I25" si="4">SUM(B29)</f>
        <v>0</v>
      </c>
      <c r="C25" s="108">
        <f t="shared" si="4"/>
        <v>0</v>
      </c>
      <c r="D25" s="108">
        <f t="shared" si="4"/>
        <v>0</v>
      </c>
      <c r="E25" s="109">
        <f t="shared" si="4"/>
        <v>62</v>
      </c>
      <c r="F25" s="108">
        <f t="shared" si="4"/>
        <v>39</v>
      </c>
      <c r="G25" s="108">
        <f t="shared" si="4"/>
        <v>41</v>
      </c>
      <c r="H25" s="108">
        <f t="shared" si="4"/>
        <v>21</v>
      </c>
      <c r="I25" s="108">
        <f t="shared" si="4"/>
        <v>62</v>
      </c>
    </row>
    <row r="26" spans="1:9" ht="25.5" x14ac:dyDescent="0.2">
      <c r="A26" s="89" t="s">
        <v>39</v>
      </c>
      <c r="B26" s="65">
        <f t="shared" ref="B26:I26" si="5">SUM(B27:B29)</f>
        <v>7</v>
      </c>
      <c r="C26" s="65">
        <f t="shared" si="5"/>
        <v>2</v>
      </c>
      <c r="D26" s="65">
        <f t="shared" si="5"/>
        <v>0</v>
      </c>
      <c r="E26" s="66">
        <f t="shared" si="5"/>
        <v>254</v>
      </c>
      <c r="F26" s="65">
        <f t="shared" si="5"/>
        <v>153</v>
      </c>
      <c r="G26" s="65">
        <f t="shared" si="5"/>
        <v>178</v>
      </c>
      <c r="H26" s="65">
        <f t="shared" si="5"/>
        <v>76</v>
      </c>
      <c r="I26" s="65">
        <f t="shared" si="5"/>
        <v>249</v>
      </c>
    </row>
    <row r="27" spans="1:9" ht="25.5" x14ac:dyDescent="0.2">
      <c r="A27" s="87" t="s">
        <v>55</v>
      </c>
      <c r="B27" s="60">
        <v>7</v>
      </c>
      <c r="C27" s="60">
        <v>2</v>
      </c>
      <c r="D27" s="60">
        <v>0</v>
      </c>
      <c r="E27" s="72">
        <v>106</v>
      </c>
      <c r="F27" s="60">
        <v>49</v>
      </c>
      <c r="G27" s="60">
        <v>87</v>
      </c>
      <c r="H27" s="60">
        <v>19</v>
      </c>
      <c r="I27" s="60">
        <v>101</v>
      </c>
    </row>
    <row r="28" spans="1:9" ht="38.25" x14ac:dyDescent="0.2">
      <c r="A28" s="87" t="s">
        <v>225</v>
      </c>
      <c r="B28" s="60">
        <v>0</v>
      </c>
      <c r="C28" s="60">
        <v>0</v>
      </c>
      <c r="D28" s="60">
        <v>0</v>
      </c>
      <c r="E28" s="72">
        <v>86</v>
      </c>
      <c r="F28" s="60">
        <v>65</v>
      </c>
      <c r="G28" s="60">
        <v>50</v>
      </c>
      <c r="H28" s="60">
        <v>36</v>
      </c>
      <c r="I28" s="60">
        <v>86</v>
      </c>
    </row>
    <row r="29" spans="1:9" ht="25.5" x14ac:dyDescent="0.2">
      <c r="A29" s="87" t="s">
        <v>51</v>
      </c>
      <c r="B29" s="68">
        <v>0</v>
      </c>
      <c r="C29" s="68">
        <v>0</v>
      </c>
      <c r="D29" s="68">
        <v>0</v>
      </c>
      <c r="E29" s="69">
        <v>62</v>
      </c>
      <c r="F29" s="68">
        <v>39</v>
      </c>
      <c r="G29" s="68">
        <v>41</v>
      </c>
      <c r="H29" s="68">
        <v>21</v>
      </c>
      <c r="I29" s="68">
        <v>62</v>
      </c>
    </row>
    <row r="30" spans="1:9" ht="14.25" customHeight="1" x14ac:dyDescent="0.2">
      <c r="A30" s="86" t="s">
        <v>36</v>
      </c>
      <c r="B30" s="56"/>
      <c r="C30" s="56"/>
      <c r="D30" s="56"/>
      <c r="E30" s="57"/>
      <c r="F30" s="56"/>
      <c r="G30" s="56"/>
      <c r="H30" s="56"/>
      <c r="I30" s="56"/>
    </row>
    <row r="31" spans="1:9" ht="14.25" x14ac:dyDescent="0.2">
      <c r="A31" s="86" t="s">
        <v>41</v>
      </c>
      <c r="B31" s="110">
        <f>SUM(B32:B33)</f>
        <v>6</v>
      </c>
      <c r="C31" s="108">
        <f>SUM(C32:C33)</f>
        <v>6</v>
      </c>
      <c r="D31" s="108">
        <f t="shared" ref="D31:I31" si="6">SUM(D32:D33)</f>
        <v>0</v>
      </c>
      <c r="E31" s="109">
        <f t="shared" si="6"/>
        <v>188</v>
      </c>
      <c r="F31" s="108">
        <f t="shared" si="6"/>
        <v>54</v>
      </c>
      <c r="G31" s="108">
        <f t="shared" si="6"/>
        <v>135</v>
      </c>
      <c r="H31" s="108">
        <f t="shared" si="6"/>
        <v>53</v>
      </c>
      <c r="I31" s="108">
        <f t="shared" si="6"/>
        <v>171</v>
      </c>
    </row>
    <row r="32" spans="1:9" ht="25.5" x14ac:dyDescent="0.2">
      <c r="A32" s="90" t="s">
        <v>56</v>
      </c>
      <c r="B32" s="60">
        <v>6</v>
      </c>
      <c r="C32" s="60">
        <v>6</v>
      </c>
      <c r="D32" s="60">
        <v>0</v>
      </c>
      <c r="E32" s="72">
        <v>58</v>
      </c>
      <c r="F32" s="60">
        <v>11</v>
      </c>
      <c r="G32" s="60">
        <v>49</v>
      </c>
      <c r="H32" s="60">
        <v>9</v>
      </c>
      <c r="I32" s="60">
        <v>41</v>
      </c>
    </row>
    <row r="33" spans="1:9" ht="13.5" customHeight="1" x14ac:dyDescent="0.2">
      <c r="A33" s="90" t="s">
        <v>37</v>
      </c>
      <c r="B33" s="68">
        <v>0</v>
      </c>
      <c r="C33" s="68">
        <v>0</v>
      </c>
      <c r="D33" s="68">
        <v>0</v>
      </c>
      <c r="E33" s="69">
        <v>130</v>
      </c>
      <c r="F33" s="68">
        <v>43</v>
      </c>
      <c r="G33" s="68">
        <v>86</v>
      </c>
      <c r="H33" s="68">
        <v>44</v>
      </c>
      <c r="I33" s="68">
        <v>130</v>
      </c>
    </row>
    <row r="34" spans="1:9" ht="14.25" x14ac:dyDescent="0.2">
      <c r="A34" s="93" t="s">
        <v>57</v>
      </c>
      <c r="B34" s="108">
        <v>0</v>
      </c>
      <c r="C34" s="108">
        <v>0</v>
      </c>
      <c r="D34" s="108">
        <v>0</v>
      </c>
      <c r="E34" s="109">
        <v>16</v>
      </c>
      <c r="F34" s="108">
        <v>7</v>
      </c>
      <c r="G34" s="108">
        <v>0</v>
      </c>
      <c r="H34" s="108">
        <v>0</v>
      </c>
      <c r="I34" s="108">
        <v>0</v>
      </c>
    </row>
    <row r="35" spans="1:9" ht="13.5" customHeight="1" x14ac:dyDescent="0.2">
      <c r="A35" s="93" t="s">
        <v>38</v>
      </c>
      <c r="B35" s="82"/>
      <c r="C35" s="82"/>
      <c r="D35" s="82"/>
      <c r="E35" s="83"/>
      <c r="F35" s="82"/>
      <c r="G35" s="82"/>
      <c r="H35" s="82"/>
      <c r="I35" s="82"/>
    </row>
    <row r="36" spans="1:9" ht="27" customHeight="1" x14ac:dyDescent="0.2">
      <c r="A36" s="94" t="s">
        <v>105</v>
      </c>
      <c r="B36" s="110">
        <v>0</v>
      </c>
      <c r="C36" s="110">
        <v>0</v>
      </c>
      <c r="D36" s="110">
        <v>0</v>
      </c>
      <c r="E36" s="111">
        <v>0</v>
      </c>
      <c r="F36" s="110">
        <v>0</v>
      </c>
      <c r="G36" s="110">
        <v>0</v>
      </c>
      <c r="H36" s="110">
        <v>0</v>
      </c>
      <c r="I36" s="110">
        <v>0</v>
      </c>
    </row>
    <row r="37" spans="1:9" ht="24.75" customHeight="1" x14ac:dyDescent="0.2">
      <c r="A37" s="86" t="s">
        <v>190</v>
      </c>
      <c r="B37" s="56">
        <f>B38+B39</f>
        <v>2</v>
      </c>
      <c r="C37" s="56">
        <f t="shared" ref="C37:I37" si="7">C38+C39</f>
        <v>1</v>
      </c>
      <c r="D37" s="56">
        <f t="shared" si="7"/>
        <v>11</v>
      </c>
      <c r="E37" s="56">
        <f t="shared" si="7"/>
        <v>103</v>
      </c>
      <c r="F37" s="56">
        <f t="shared" si="7"/>
        <v>71</v>
      </c>
      <c r="G37" s="56">
        <f t="shared" si="7"/>
        <v>78</v>
      </c>
      <c r="H37" s="56">
        <f t="shared" si="7"/>
        <v>25</v>
      </c>
      <c r="I37" s="56">
        <f t="shared" si="7"/>
        <v>103</v>
      </c>
    </row>
    <row r="38" spans="1:9" ht="25.5" x14ac:dyDescent="0.2">
      <c r="A38" s="95" t="s">
        <v>191</v>
      </c>
      <c r="B38" s="60">
        <v>2</v>
      </c>
      <c r="C38" s="60">
        <v>1</v>
      </c>
      <c r="D38" s="60">
        <v>11</v>
      </c>
      <c r="E38" s="60">
        <v>48</v>
      </c>
      <c r="F38" s="60">
        <v>28</v>
      </c>
      <c r="G38" s="60">
        <v>44</v>
      </c>
      <c r="H38" s="60">
        <v>4</v>
      </c>
      <c r="I38" s="60">
        <v>48</v>
      </c>
    </row>
    <row r="39" spans="1:9" ht="51" x14ac:dyDescent="0.2">
      <c r="A39" s="95" t="s">
        <v>223</v>
      </c>
      <c r="B39" s="60">
        <v>0</v>
      </c>
      <c r="C39" s="60">
        <v>0</v>
      </c>
      <c r="D39" s="60">
        <v>0</v>
      </c>
      <c r="E39" s="60">
        <v>55</v>
      </c>
      <c r="F39" s="60">
        <v>43</v>
      </c>
      <c r="G39" s="60">
        <v>34</v>
      </c>
      <c r="H39" s="60">
        <v>21</v>
      </c>
      <c r="I39" s="60">
        <v>55</v>
      </c>
    </row>
    <row r="40" spans="1:9" ht="25.5" x14ac:dyDescent="0.2">
      <c r="A40" s="86" t="s">
        <v>194</v>
      </c>
      <c r="B40" s="56">
        <f>41:41+42:42</f>
        <v>11</v>
      </c>
      <c r="C40" s="56">
        <f t="shared" ref="C40:I40" si="8">41:41+42:42</f>
        <v>2</v>
      </c>
      <c r="D40" s="56">
        <f t="shared" si="8"/>
        <v>196</v>
      </c>
      <c r="E40" s="56">
        <f t="shared" si="8"/>
        <v>44</v>
      </c>
      <c r="F40" s="56">
        <f t="shared" si="8"/>
        <v>29</v>
      </c>
      <c r="G40" s="56">
        <f t="shared" si="8"/>
        <v>31</v>
      </c>
      <c r="H40" s="56">
        <f t="shared" si="8"/>
        <v>13</v>
      </c>
      <c r="I40" s="56">
        <f t="shared" si="8"/>
        <v>44</v>
      </c>
    </row>
    <row r="41" spans="1:9" ht="25.5" x14ac:dyDescent="0.2">
      <c r="A41" s="95" t="s">
        <v>193</v>
      </c>
      <c r="B41" s="60">
        <v>11</v>
      </c>
      <c r="C41" s="60">
        <v>2</v>
      </c>
      <c r="D41" s="60">
        <v>142</v>
      </c>
      <c r="E41" s="60">
        <v>33</v>
      </c>
      <c r="F41" s="60">
        <v>22</v>
      </c>
      <c r="G41" s="60">
        <v>26</v>
      </c>
      <c r="H41" s="60">
        <v>7</v>
      </c>
      <c r="I41" s="60">
        <v>33</v>
      </c>
    </row>
    <row r="42" spans="1:9" ht="39.75" customHeight="1" x14ac:dyDescent="0.2">
      <c r="A42" s="95" t="s">
        <v>224</v>
      </c>
      <c r="B42" s="60">
        <v>0</v>
      </c>
      <c r="C42" s="60">
        <v>0</v>
      </c>
      <c r="D42" s="60">
        <v>54</v>
      </c>
      <c r="E42" s="60">
        <v>11</v>
      </c>
      <c r="F42" s="60">
        <v>7</v>
      </c>
      <c r="G42" s="60">
        <v>5</v>
      </c>
      <c r="H42" s="60">
        <v>6</v>
      </c>
      <c r="I42" s="60">
        <v>11</v>
      </c>
    </row>
    <row r="43" spans="1:9" x14ac:dyDescent="0.2">
      <c r="A43" s="41" t="s">
        <v>196</v>
      </c>
      <c r="B43" s="42">
        <f>SUM(B7+B11+B16+B17+B25+B30+B31+B34+B35+B36)</f>
        <v>379</v>
      </c>
      <c r="C43" s="42">
        <f t="shared" ref="C43:I43" si="9">SUM(C7+C11+C16+C17+C25+C30+C31+C34+C35+C36)</f>
        <v>40</v>
      </c>
      <c r="D43" s="42">
        <f t="shared" si="9"/>
        <v>14695</v>
      </c>
      <c r="E43" s="42">
        <f t="shared" si="9"/>
        <v>24386</v>
      </c>
      <c r="F43" s="42">
        <f t="shared" si="9"/>
        <v>19058</v>
      </c>
      <c r="G43" s="42">
        <f t="shared" si="9"/>
        <v>13220</v>
      </c>
      <c r="H43" s="42">
        <f t="shared" si="9"/>
        <v>11134</v>
      </c>
      <c r="I43" s="42">
        <f t="shared" si="9"/>
        <v>22781</v>
      </c>
    </row>
  </sheetData>
  <mergeCells count="11">
    <mergeCell ref="E1:I1"/>
    <mergeCell ref="A1:A5"/>
    <mergeCell ref="B2:B3"/>
    <mergeCell ref="C2:C3"/>
    <mergeCell ref="D2:D3"/>
    <mergeCell ref="B1:D1"/>
    <mergeCell ref="F2:F3"/>
    <mergeCell ref="G2:G3"/>
    <mergeCell ref="H2:H3"/>
    <mergeCell ref="I2:I3"/>
    <mergeCell ref="E2:E3"/>
  </mergeCells>
  <phoneticPr fontId="3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topLeftCell="A36" zoomScale="95" zoomScaleNormal="95" workbookViewId="0">
      <selection activeCell="T49" sqref="T49"/>
    </sheetView>
  </sheetViews>
  <sheetFormatPr defaultRowHeight="12.75" x14ac:dyDescent="0.2"/>
  <cols>
    <col min="1" max="1" width="46.7109375" style="356" customWidth="1"/>
    <col min="2" max="2" width="10.28515625" style="1" customWidth="1"/>
    <col min="3" max="3" width="9" style="1" customWidth="1"/>
    <col min="4" max="4" width="10.28515625" style="1" customWidth="1"/>
    <col min="5" max="5" width="9" style="1" customWidth="1"/>
    <col min="6" max="6" width="10.28515625" style="1" customWidth="1"/>
    <col min="7" max="7" width="9.7109375" style="1" customWidth="1"/>
    <col min="8" max="8" width="11.5703125" style="1" customWidth="1"/>
    <col min="9" max="9" width="13.140625" style="1" customWidth="1"/>
    <col min="10" max="10" width="12" style="1" customWidth="1"/>
    <col min="11" max="11" width="18.85546875" style="1" hidden="1" customWidth="1"/>
    <col min="12" max="12" width="6.42578125" style="1" hidden="1" customWidth="1"/>
    <col min="13" max="13" width="10" style="1" hidden="1" customWidth="1"/>
    <col min="14" max="14" width="0.28515625" style="1" hidden="1" customWidth="1"/>
    <col min="15" max="16" width="9.140625" style="1" hidden="1" customWidth="1"/>
    <col min="17" max="17" width="10.28515625" style="1" bestFit="1" customWidth="1"/>
    <col min="18" max="18" width="11.85546875" style="1" customWidth="1"/>
    <col min="19" max="16384" width="9.140625" style="1"/>
  </cols>
  <sheetData>
    <row r="1" spans="1:34" ht="15.75" customHeight="1" x14ac:dyDescent="0.2">
      <c r="A1" s="483" t="s">
        <v>1</v>
      </c>
      <c r="B1" s="493" t="s">
        <v>75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</row>
    <row r="2" spans="1:34" ht="15.75" customHeight="1" x14ac:dyDescent="0.2">
      <c r="A2" s="484"/>
      <c r="B2" s="495" t="s">
        <v>124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</row>
    <row r="3" spans="1:34" ht="42" customHeight="1" x14ac:dyDescent="0.2">
      <c r="A3" s="484"/>
      <c r="B3" s="491" t="s">
        <v>76</v>
      </c>
      <c r="C3" s="492"/>
      <c r="D3" s="488" t="s">
        <v>115</v>
      </c>
      <c r="E3" s="489"/>
      <c r="F3" s="498" t="s">
        <v>118</v>
      </c>
      <c r="G3" s="499"/>
      <c r="H3" s="500"/>
      <c r="I3" s="498" t="s">
        <v>122</v>
      </c>
      <c r="J3" s="499"/>
      <c r="K3" s="499"/>
      <c r="L3" s="499"/>
      <c r="M3" s="499"/>
      <c r="N3" s="499"/>
      <c r="O3" s="499"/>
      <c r="P3" s="499"/>
      <c r="Q3" s="499"/>
      <c r="R3" s="500"/>
    </row>
    <row r="4" spans="1:34" ht="41.25" hidden="1" customHeight="1" x14ac:dyDescent="0.2">
      <c r="A4" s="484"/>
      <c r="B4" s="192"/>
      <c r="C4" s="193"/>
      <c r="D4" s="184" t="s">
        <v>117</v>
      </c>
      <c r="E4" s="184" t="s">
        <v>116</v>
      </c>
      <c r="F4" s="188" t="s">
        <v>119</v>
      </c>
      <c r="G4" s="188" t="s">
        <v>120</v>
      </c>
      <c r="H4" s="185" t="s">
        <v>83</v>
      </c>
      <c r="I4" s="336"/>
      <c r="J4" s="187"/>
      <c r="K4" s="187"/>
      <c r="L4" s="337"/>
      <c r="M4" s="186"/>
      <c r="N4" s="186"/>
      <c r="O4" s="186"/>
      <c r="P4" s="186"/>
      <c r="Q4" s="186"/>
      <c r="R4" s="186"/>
    </row>
    <row r="5" spans="1:34" ht="104.25" customHeight="1" x14ac:dyDescent="0.2">
      <c r="A5" s="484"/>
      <c r="B5" s="486" t="s">
        <v>15</v>
      </c>
      <c r="C5" s="486" t="s">
        <v>77</v>
      </c>
      <c r="D5" s="490" t="s">
        <v>117</v>
      </c>
      <c r="E5" s="490" t="s">
        <v>116</v>
      </c>
      <c r="F5" s="497" t="s">
        <v>119</v>
      </c>
      <c r="G5" s="497" t="s">
        <v>120</v>
      </c>
      <c r="H5" s="468" t="s">
        <v>121</v>
      </c>
      <c r="I5" s="468" t="s">
        <v>78</v>
      </c>
      <c r="J5" s="468" t="s">
        <v>80</v>
      </c>
      <c r="K5" s="273"/>
      <c r="L5" s="273"/>
      <c r="M5" s="33"/>
      <c r="N5" s="33"/>
      <c r="O5" s="33"/>
      <c r="P5" s="33"/>
      <c r="Q5" s="468" t="s">
        <v>123</v>
      </c>
      <c r="R5" s="468" t="s">
        <v>81</v>
      </c>
    </row>
    <row r="6" spans="1:34" ht="1.5" customHeight="1" x14ac:dyDescent="0.2">
      <c r="A6" s="485"/>
      <c r="B6" s="487"/>
      <c r="C6" s="487"/>
      <c r="D6" s="469"/>
      <c r="E6" s="469"/>
      <c r="F6" s="467"/>
      <c r="G6" s="467"/>
      <c r="H6" s="469"/>
      <c r="I6" s="469"/>
      <c r="J6" s="469"/>
      <c r="K6" s="273"/>
      <c r="L6" s="273"/>
      <c r="M6" s="33"/>
      <c r="N6" s="33"/>
      <c r="O6" s="33"/>
      <c r="P6" s="33"/>
      <c r="Q6" s="469"/>
      <c r="R6" s="469"/>
    </row>
    <row r="7" spans="1:34" ht="12" customHeight="1" x14ac:dyDescent="0.2">
      <c r="A7" s="352"/>
      <c r="B7" s="194" t="s">
        <v>69</v>
      </c>
      <c r="C7" s="194" t="s">
        <v>69</v>
      </c>
      <c r="D7" s="194" t="s">
        <v>69</v>
      </c>
      <c r="E7" s="194" t="s">
        <v>69</v>
      </c>
      <c r="F7" s="194" t="s">
        <v>69</v>
      </c>
      <c r="G7" s="194" t="s">
        <v>69</v>
      </c>
      <c r="H7" s="194" t="s">
        <v>69</v>
      </c>
      <c r="I7" s="194" t="s">
        <v>69</v>
      </c>
      <c r="J7" s="194" t="s">
        <v>69</v>
      </c>
      <c r="K7" s="194" t="s">
        <v>69</v>
      </c>
      <c r="L7" s="194" t="s">
        <v>69</v>
      </c>
      <c r="M7" s="194" t="s">
        <v>69</v>
      </c>
      <c r="N7" s="194" t="s">
        <v>69</v>
      </c>
      <c r="O7" s="194" t="s">
        <v>69</v>
      </c>
      <c r="P7" s="194" t="s">
        <v>69</v>
      </c>
      <c r="Q7" s="194" t="s">
        <v>69</v>
      </c>
      <c r="R7" s="194" t="s">
        <v>69</v>
      </c>
    </row>
    <row r="8" spans="1:34" x14ac:dyDescent="0.2">
      <c r="A8" s="353" t="s">
        <v>74</v>
      </c>
      <c r="B8" s="33">
        <v>61</v>
      </c>
      <c r="C8" s="33">
        <v>62</v>
      </c>
      <c r="D8" s="33">
        <v>63</v>
      </c>
      <c r="E8" s="33">
        <v>64</v>
      </c>
      <c r="F8" s="33">
        <v>65</v>
      </c>
      <c r="G8" s="33">
        <v>66</v>
      </c>
      <c r="H8" s="116">
        <v>67</v>
      </c>
      <c r="I8" s="189">
        <v>68</v>
      </c>
      <c r="J8" s="33">
        <v>69</v>
      </c>
      <c r="K8" s="190">
        <v>73</v>
      </c>
      <c r="L8" s="191">
        <v>74</v>
      </c>
      <c r="M8" s="33"/>
      <c r="N8" s="33"/>
      <c r="O8" s="33"/>
      <c r="P8" s="33"/>
      <c r="Q8" s="33">
        <v>70</v>
      </c>
      <c r="R8" s="33">
        <v>71</v>
      </c>
    </row>
    <row r="9" spans="1:34" ht="29.25" customHeight="1" x14ac:dyDescent="0.2">
      <c r="A9" s="86" t="s">
        <v>30</v>
      </c>
      <c r="B9" s="56">
        <f t="shared" ref="B9:H9" si="0">SUM(B10:B12)</f>
        <v>810246</v>
      </c>
      <c r="C9" s="56">
        <f t="shared" si="0"/>
        <v>355920</v>
      </c>
      <c r="D9" s="56">
        <f t="shared" si="0"/>
        <v>478100</v>
      </c>
      <c r="E9" s="56">
        <f t="shared" si="0"/>
        <v>319438</v>
      </c>
      <c r="F9" s="56">
        <f t="shared" si="0"/>
        <v>231385</v>
      </c>
      <c r="G9" s="56">
        <f t="shared" si="0"/>
        <v>160878</v>
      </c>
      <c r="H9" s="56">
        <f t="shared" si="0"/>
        <v>57471</v>
      </c>
      <c r="I9" s="56">
        <f t="shared" ref="I9:R9" si="1">SUM(I10:I12)</f>
        <v>158625</v>
      </c>
      <c r="J9" s="56">
        <f t="shared" si="1"/>
        <v>492889</v>
      </c>
      <c r="K9" s="56">
        <f t="shared" si="1"/>
        <v>669713</v>
      </c>
      <c r="L9" s="56">
        <f t="shared" si="1"/>
        <v>1102558</v>
      </c>
      <c r="M9" s="56">
        <f t="shared" si="1"/>
        <v>0</v>
      </c>
      <c r="N9" s="56">
        <f t="shared" si="1"/>
        <v>0</v>
      </c>
      <c r="O9" s="56">
        <f t="shared" si="1"/>
        <v>0</v>
      </c>
      <c r="P9" s="56">
        <f t="shared" si="1"/>
        <v>0</v>
      </c>
      <c r="Q9" s="56">
        <f t="shared" si="1"/>
        <v>669713</v>
      </c>
      <c r="R9" s="56">
        <f t="shared" si="1"/>
        <v>1102558</v>
      </c>
    </row>
    <row r="10" spans="1:34" ht="14.25" x14ac:dyDescent="0.2">
      <c r="A10" s="278" t="s">
        <v>25</v>
      </c>
      <c r="B10" s="262">
        <v>793137</v>
      </c>
      <c r="C10" s="262">
        <v>345868</v>
      </c>
      <c r="D10" s="262">
        <v>474799</v>
      </c>
      <c r="E10" s="262">
        <v>317238</v>
      </c>
      <c r="F10" s="262">
        <v>226583</v>
      </c>
      <c r="G10" s="262">
        <v>158767</v>
      </c>
      <c r="H10" s="262">
        <v>57327</v>
      </c>
      <c r="I10" s="262">
        <v>127266</v>
      </c>
      <c r="J10" s="281">
        <v>433797</v>
      </c>
      <c r="K10" s="262">
        <v>584192</v>
      </c>
      <c r="L10" s="262">
        <v>960590</v>
      </c>
      <c r="M10" s="263"/>
      <c r="N10" s="263"/>
      <c r="O10" s="263"/>
      <c r="P10" s="263"/>
      <c r="Q10" s="280">
        <v>584192</v>
      </c>
      <c r="R10" s="280">
        <v>960590</v>
      </c>
      <c r="AA10" s="54"/>
    </row>
    <row r="11" spans="1:34" ht="16.5" customHeight="1" x14ac:dyDescent="0.2">
      <c r="A11" s="87" t="s">
        <v>26</v>
      </c>
      <c r="B11" s="60">
        <v>5501</v>
      </c>
      <c r="C11" s="60">
        <v>176</v>
      </c>
      <c r="D11" s="60">
        <v>3301</v>
      </c>
      <c r="E11" s="60">
        <v>2200</v>
      </c>
      <c r="F11" s="60">
        <v>3696</v>
      </c>
      <c r="G11" s="60">
        <v>1485</v>
      </c>
      <c r="H11" s="60">
        <v>144</v>
      </c>
      <c r="I11" s="60">
        <v>22941</v>
      </c>
      <c r="J11" s="196">
        <v>44839</v>
      </c>
      <c r="K11" s="60">
        <v>79521</v>
      </c>
      <c r="L11" s="60">
        <v>134968</v>
      </c>
      <c r="M11" s="84"/>
      <c r="N11" s="84"/>
      <c r="O11" s="84"/>
      <c r="P11" s="84"/>
      <c r="Q11" s="84">
        <v>79521</v>
      </c>
      <c r="R11" s="84">
        <v>134968</v>
      </c>
    </row>
    <row r="12" spans="1:34" ht="13.5" customHeight="1" x14ac:dyDescent="0.2">
      <c r="A12" s="87" t="s">
        <v>27</v>
      </c>
      <c r="B12" s="60">
        <v>11608</v>
      </c>
      <c r="C12" s="60">
        <v>9876</v>
      </c>
      <c r="D12" s="60">
        <v>0</v>
      </c>
      <c r="E12" s="60">
        <v>0</v>
      </c>
      <c r="F12" s="60">
        <v>1106</v>
      </c>
      <c r="G12" s="60">
        <v>626</v>
      </c>
      <c r="H12" s="60">
        <v>0</v>
      </c>
      <c r="I12" s="60">
        <v>8418</v>
      </c>
      <c r="J12" s="196">
        <v>14253</v>
      </c>
      <c r="K12" s="60">
        <v>6000</v>
      </c>
      <c r="L12" s="60">
        <v>7000</v>
      </c>
      <c r="M12" s="84"/>
      <c r="N12" s="84"/>
      <c r="O12" s="84"/>
      <c r="P12" s="84"/>
      <c r="Q12" s="84">
        <v>6000</v>
      </c>
      <c r="R12" s="84">
        <v>7000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</row>
    <row r="13" spans="1:34" ht="25.5" customHeight="1" x14ac:dyDescent="0.2">
      <c r="A13" s="86" t="s">
        <v>48</v>
      </c>
      <c r="B13" s="56">
        <f t="shared" ref="B13:H13" si="2">SUM(B14:B17)</f>
        <v>495674</v>
      </c>
      <c r="C13" s="56">
        <f t="shared" si="2"/>
        <v>292523</v>
      </c>
      <c r="D13" s="56">
        <f t="shared" si="2"/>
        <v>214462</v>
      </c>
      <c r="E13" s="56">
        <f t="shared" si="2"/>
        <v>184688</v>
      </c>
      <c r="F13" s="56">
        <f t="shared" si="2"/>
        <v>88644</v>
      </c>
      <c r="G13" s="56">
        <f t="shared" si="2"/>
        <v>270410</v>
      </c>
      <c r="H13" s="56">
        <f t="shared" si="2"/>
        <v>3452</v>
      </c>
      <c r="I13" s="56">
        <f t="shared" ref="I13:R13" si="3">SUM(I14:I17)</f>
        <v>187617</v>
      </c>
      <c r="J13" s="56">
        <f t="shared" si="3"/>
        <v>1376117</v>
      </c>
      <c r="K13" s="56">
        <f t="shared" si="3"/>
        <v>0</v>
      </c>
      <c r="L13" s="56">
        <f t="shared" si="3"/>
        <v>0</v>
      </c>
      <c r="M13" s="56">
        <f t="shared" si="3"/>
        <v>0</v>
      </c>
      <c r="N13" s="56">
        <f t="shared" si="3"/>
        <v>0</v>
      </c>
      <c r="O13" s="56">
        <f t="shared" si="3"/>
        <v>0</v>
      </c>
      <c r="P13" s="56">
        <f t="shared" si="3"/>
        <v>0</v>
      </c>
      <c r="Q13" s="56">
        <f t="shared" si="3"/>
        <v>13675</v>
      </c>
      <c r="R13" s="56">
        <f t="shared" si="3"/>
        <v>160621</v>
      </c>
      <c r="AC13" s="1">
        <v>0</v>
      </c>
      <c r="AD13" s="1">
        <v>0</v>
      </c>
      <c r="AE13" s="1">
        <v>0</v>
      </c>
      <c r="AF13" s="1">
        <v>0</v>
      </c>
      <c r="AG13" s="1">
        <v>400</v>
      </c>
      <c r="AH13" s="1">
        <v>10000</v>
      </c>
    </row>
    <row r="14" spans="1:34" ht="16.5" customHeight="1" x14ac:dyDescent="0.2">
      <c r="A14" s="87" t="s">
        <v>49</v>
      </c>
      <c r="B14" s="221">
        <v>91777</v>
      </c>
      <c r="C14" s="221">
        <v>0</v>
      </c>
      <c r="D14" s="221">
        <v>21614</v>
      </c>
      <c r="E14" s="221">
        <v>16408</v>
      </c>
      <c r="F14" s="221">
        <v>25447</v>
      </c>
      <c r="G14" s="221">
        <v>5616</v>
      </c>
      <c r="H14" s="221">
        <v>448</v>
      </c>
      <c r="I14" s="221">
        <v>187617</v>
      </c>
      <c r="J14" s="268">
        <v>1376117</v>
      </c>
      <c r="K14" s="268"/>
      <c r="L14" s="210"/>
      <c r="M14" s="221"/>
      <c r="N14" s="221"/>
      <c r="O14" s="221"/>
      <c r="P14" s="221"/>
      <c r="Q14" s="221">
        <v>13275</v>
      </c>
      <c r="R14" s="221">
        <v>150621</v>
      </c>
    </row>
    <row r="15" spans="1:34" ht="42" customHeight="1" x14ac:dyDescent="0.2">
      <c r="A15" s="87" t="s">
        <v>219</v>
      </c>
      <c r="B15" s="257">
        <v>31780</v>
      </c>
      <c r="C15" s="60">
        <v>2121</v>
      </c>
      <c r="D15" s="60">
        <v>10197</v>
      </c>
      <c r="E15" s="60">
        <v>8290</v>
      </c>
      <c r="F15" s="60">
        <v>14402</v>
      </c>
      <c r="G15" s="60">
        <v>1218</v>
      </c>
      <c r="H15" s="60">
        <v>177</v>
      </c>
      <c r="I15" s="60">
        <v>0</v>
      </c>
      <c r="J15" s="265">
        <v>0</v>
      </c>
      <c r="K15" s="265">
        <v>0</v>
      </c>
      <c r="L15" s="196"/>
      <c r="M15" s="60"/>
      <c r="N15" s="60"/>
      <c r="O15" s="60"/>
      <c r="P15" s="60"/>
      <c r="Q15" s="60">
        <v>0</v>
      </c>
      <c r="R15" s="60">
        <v>0</v>
      </c>
    </row>
    <row r="16" spans="1:34" ht="30.75" customHeight="1" x14ac:dyDescent="0.2">
      <c r="A16" s="258" t="s">
        <v>52</v>
      </c>
      <c r="B16" s="60">
        <v>14671</v>
      </c>
      <c r="C16" s="60">
        <v>3058</v>
      </c>
      <c r="D16" s="60">
        <v>4412</v>
      </c>
      <c r="E16" s="60">
        <v>7888</v>
      </c>
      <c r="F16" s="60">
        <v>7659</v>
      </c>
      <c r="G16" s="60">
        <v>1416</v>
      </c>
      <c r="H16" s="60">
        <v>114</v>
      </c>
      <c r="I16" s="60">
        <v>0</v>
      </c>
      <c r="J16" s="265">
        <v>0</v>
      </c>
      <c r="K16" s="265">
        <v>0</v>
      </c>
      <c r="L16" s="196"/>
      <c r="M16" s="60"/>
      <c r="N16" s="60"/>
      <c r="O16" s="60"/>
      <c r="P16" s="60"/>
      <c r="Q16" s="60">
        <v>400</v>
      </c>
      <c r="R16" s="60">
        <v>10000</v>
      </c>
    </row>
    <row r="17" spans="1:18" ht="26.25" customHeight="1" x14ac:dyDescent="0.2">
      <c r="A17" s="87" t="s">
        <v>53</v>
      </c>
      <c r="B17" s="60">
        <v>357446</v>
      </c>
      <c r="C17" s="60">
        <v>287344</v>
      </c>
      <c r="D17" s="60">
        <v>178239</v>
      </c>
      <c r="E17" s="60">
        <v>152102</v>
      </c>
      <c r="F17" s="98">
        <v>41136</v>
      </c>
      <c r="G17" s="60">
        <v>262160</v>
      </c>
      <c r="H17" s="60">
        <v>2713</v>
      </c>
      <c r="I17" s="60">
        <v>0</v>
      </c>
      <c r="J17" s="265">
        <v>0</v>
      </c>
      <c r="K17" s="265"/>
      <c r="L17" s="196"/>
      <c r="M17" s="84"/>
      <c r="N17" s="84"/>
      <c r="O17" s="84"/>
      <c r="P17" s="84"/>
      <c r="Q17" s="60">
        <v>0</v>
      </c>
      <c r="R17" s="60">
        <v>0</v>
      </c>
    </row>
    <row r="18" spans="1:18" ht="25.5" x14ac:dyDescent="0.2">
      <c r="A18" s="88" t="s">
        <v>54</v>
      </c>
      <c r="B18" s="131">
        <v>1616</v>
      </c>
      <c r="C18" s="131">
        <v>0</v>
      </c>
      <c r="D18" s="131">
        <v>668</v>
      </c>
      <c r="E18" s="131">
        <v>948</v>
      </c>
      <c r="F18" s="131">
        <v>418</v>
      </c>
      <c r="G18" s="131">
        <v>1140</v>
      </c>
      <c r="H18" s="131">
        <v>58</v>
      </c>
      <c r="I18" s="131">
        <v>4300</v>
      </c>
      <c r="J18" s="132">
        <v>5900</v>
      </c>
      <c r="K18" s="132"/>
      <c r="L18" s="164"/>
      <c r="M18" s="252"/>
      <c r="N18" s="252"/>
      <c r="O18" s="252"/>
      <c r="P18" s="252"/>
      <c r="Q18" s="131">
        <f t="shared" ref="Q18:R18" si="4">SUM(Q22:Q25)</f>
        <v>0</v>
      </c>
      <c r="R18" s="131">
        <f t="shared" si="4"/>
        <v>0</v>
      </c>
    </row>
    <row r="19" spans="1:18" ht="19.5" customHeight="1" x14ac:dyDescent="0.2">
      <c r="A19" s="86" t="s">
        <v>50</v>
      </c>
      <c r="B19" s="56">
        <f t="shared" ref="B19:Q19" si="5">SUM(B23:B26)</f>
        <v>7242</v>
      </c>
      <c r="C19" s="56">
        <f t="shared" si="5"/>
        <v>0</v>
      </c>
      <c r="D19" s="56">
        <f t="shared" si="5"/>
        <v>0</v>
      </c>
      <c r="E19" s="56">
        <f t="shared" si="5"/>
        <v>0</v>
      </c>
      <c r="F19" s="56">
        <f t="shared" si="5"/>
        <v>0</v>
      </c>
      <c r="G19" s="56">
        <f t="shared" si="5"/>
        <v>0</v>
      </c>
      <c r="H19" s="56">
        <f t="shared" si="5"/>
        <v>0</v>
      </c>
      <c r="I19" s="56">
        <f t="shared" si="5"/>
        <v>0</v>
      </c>
      <c r="J19" s="56">
        <f t="shared" si="5"/>
        <v>0</v>
      </c>
      <c r="K19" s="56">
        <f t="shared" si="5"/>
        <v>0</v>
      </c>
      <c r="L19" s="56">
        <f t="shared" si="5"/>
        <v>0</v>
      </c>
      <c r="M19" s="56">
        <f t="shared" si="5"/>
        <v>0</v>
      </c>
      <c r="N19" s="56">
        <f t="shared" si="5"/>
        <v>0</v>
      </c>
      <c r="O19" s="56">
        <f t="shared" si="5"/>
        <v>0</v>
      </c>
      <c r="P19" s="56">
        <f t="shared" si="5"/>
        <v>0</v>
      </c>
      <c r="Q19" s="56">
        <f t="shared" si="5"/>
        <v>0</v>
      </c>
      <c r="R19" s="56">
        <f>SUM(R23:R26)</f>
        <v>0</v>
      </c>
    </row>
    <row r="20" spans="1:18" ht="14.25" x14ac:dyDescent="0.2">
      <c r="A20" s="89" t="s">
        <v>32</v>
      </c>
      <c r="B20" s="65">
        <f t="shared" ref="B20:H20" si="6">SUM(B21:B26)</f>
        <v>23060</v>
      </c>
      <c r="C20" s="65">
        <f t="shared" si="6"/>
        <v>0</v>
      </c>
      <c r="D20" s="65">
        <f t="shared" si="6"/>
        <v>0</v>
      </c>
      <c r="E20" s="65">
        <f t="shared" si="6"/>
        <v>0</v>
      </c>
      <c r="F20" s="65">
        <f t="shared" si="6"/>
        <v>0</v>
      </c>
      <c r="G20" s="65">
        <f t="shared" si="6"/>
        <v>0</v>
      </c>
      <c r="H20" s="65">
        <f t="shared" si="6"/>
        <v>0</v>
      </c>
      <c r="I20" s="65">
        <f>SUM(I21:I26)</f>
        <v>47309</v>
      </c>
      <c r="J20" s="65">
        <f>SUM(J21:J26)</f>
        <v>65988</v>
      </c>
      <c r="K20" s="65">
        <f t="shared" ref="K20:R20" si="7">SUM(K21:K26)</f>
        <v>0</v>
      </c>
      <c r="L20" s="65">
        <f t="shared" si="7"/>
        <v>0</v>
      </c>
      <c r="M20" s="65">
        <f t="shared" si="7"/>
        <v>0</v>
      </c>
      <c r="N20" s="65">
        <f t="shared" si="7"/>
        <v>0</v>
      </c>
      <c r="O20" s="65">
        <f t="shared" si="7"/>
        <v>0</v>
      </c>
      <c r="P20" s="65">
        <f t="shared" si="7"/>
        <v>0</v>
      </c>
      <c r="Q20" s="65">
        <f t="shared" si="7"/>
        <v>152</v>
      </c>
      <c r="R20" s="65">
        <f t="shared" si="7"/>
        <v>152</v>
      </c>
    </row>
    <row r="21" spans="1:18" ht="26.25" customHeight="1" x14ac:dyDescent="0.2">
      <c r="A21" s="90" t="s">
        <v>33</v>
      </c>
      <c r="B21" s="61">
        <v>11063</v>
      </c>
      <c r="C21" s="61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138">
        <v>47309</v>
      </c>
      <c r="J21" s="139">
        <v>65988</v>
      </c>
      <c r="K21" s="138"/>
      <c r="L21" s="138"/>
      <c r="M21" s="68"/>
      <c r="N21" s="60"/>
      <c r="O21" s="60"/>
      <c r="P21" s="60"/>
      <c r="Q21" s="60">
        <v>152</v>
      </c>
      <c r="R21" s="60">
        <v>152</v>
      </c>
    </row>
    <row r="22" spans="1:18" ht="51" customHeight="1" x14ac:dyDescent="0.2">
      <c r="A22" s="90" t="s">
        <v>211</v>
      </c>
      <c r="B22" s="61">
        <v>4755</v>
      </c>
      <c r="C22" s="61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196">
        <v>0</v>
      </c>
      <c r="K22" s="60"/>
      <c r="L22" s="60"/>
      <c r="M22" s="140"/>
      <c r="N22" s="60"/>
      <c r="O22" s="60"/>
      <c r="P22" s="60"/>
      <c r="Q22" s="60">
        <v>0</v>
      </c>
      <c r="R22" s="60">
        <v>0</v>
      </c>
    </row>
    <row r="23" spans="1:18" ht="40.5" customHeight="1" x14ac:dyDescent="0.2">
      <c r="A23" s="90" t="s">
        <v>34</v>
      </c>
      <c r="B23" s="61">
        <v>1900</v>
      </c>
      <c r="C23" s="61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203">
        <v>0</v>
      </c>
      <c r="K23" s="68"/>
      <c r="L23" s="68"/>
      <c r="M23" s="141"/>
      <c r="N23" s="60"/>
      <c r="O23" s="60"/>
      <c r="P23" s="60"/>
      <c r="Q23" s="60">
        <v>0</v>
      </c>
      <c r="R23" s="60">
        <v>0</v>
      </c>
    </row>
    <row r="24" spans="1:18" ht="30.75" customHeight="1" x14ac:dyDescent="0.2">
      <c r="A24" s="90" t="s">
        <v>207</v>
      </c>
      <c r="B24" s="61">
        <v>1171</v>
      </c>
      <c r="C24" s="61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196">
        <v>0</v>
      </c>
      <c r="K24" s="60"/>
      <c r="L24" s="60"/>
      <c r="M24" s="140"/>
      <c r="N24" s="60"/>
      <c r="O24" s="60"/>
      <c r="P24" s="60"/>
      <c r="Q24" s="60">
        <v>0</v>
      </c>
      <c r="R24" s="60">
        <v>0</v>
      </c>
    </row>
    <row r="25" spans="1:18" ht="25.5" customHeight="1" x14ac:dyDescent="0.2">
      <c r="A25" s="90" t="s">
        <v>204</v>
      </c>
      <c r="B25" s="61">
        <v>987</v>
      </c>
      <c r="C25" s="6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113">
        <v>0</v>
      </c>
      <c r="K25" s="71"/>
      <c r="L25" s="71"/>
      <c r="M25" s="142"/>
      <c r="N25" s="60"/>
      <c r="O25" s="60"/>
      <c r="P25" s="60"/>
      <c r="Q25" s="60">
        <v>0</v>
      </c>
      <c r="R25" s="60">
        <v>0</v>
      </c>
    </row>
    <row r="26" spans="1:18" ht="14.25" x14ac:dyDescent="0.2">
      <c r="A26" s="90" t="s">
        <v>205</v>
      </c>
      <c r="B26" s="60">
        <v>3184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196">
        <v>0</v>
      </c>
      <c r="K26" s="60"/>
      <c r="L26" s="60"/>
      <c r="M26" s="140"/>
      <c r="N26" s="60"/>
      <c r="O26" s="60"/>
      <c r="P26" s="60"/>
      <c r="Q26" s="60">
        <v>0</v>
      </c>
      <c r="R26" s="60">
        <v>0</v>
      </c>
    </row>
    <row r="27" spans="1:18" ht="14.25" x14ac:dyDescent="0.2">
      <c r="A27" s="354" t="s">
        <v>40</v>
      </c>
      <c r="B27" s="56">
        <f t="shared" ref="B27:H27" si="8">SUM(B31)</f>
        <v>357</v>
      </c>
      <c r="C27" s="56">
        <f t="shared" si="8"/>
        <v>0</v>
      </c>
      <c r="D27" s="56">
        <f t="shared" si="8"/>
        <v>0</v>
      </c>
      <c r="E27" s="56">
        <f t="shared" si="8"/>
        <v>0</v>
      </c>
      <c r="F27" s="56">
        <f t="shared" si="8"/>
        <v>0</v>
      </c>
      <c r="G27" s="56">
        <f t="shared" si="8"/>
        <v>0</v>
      </c>
      <c r="H27" s="56">
        <f t="shared" si="8"/>
        <v>0</v>
      </c>
      <c r="I27" s="56">
        <f t="shared" ref="I27:P27" si="9">SUM(I31)</f>
        <v>0</v>
      </c>
      <c r="J27" s="56">
        <f t="shared" si="9"/>
        <v>0</v>
      </c>
      <c r="K27" s="56">
        <f t="shared" si="9"/>
        <v>0</v>
      </c>
      <c r="L27" s="56">
        <f t="shared" si="9"/>
        <v>0</v>
      </c>
      <c r="M27" s="56">
        <f t="shared" si="9"/>
        <v>0</v>
      </c>
      <c r="N27" s="56">
        <f t="shared" si="9"/>
        <v>0</v>
      </c>
      <c r="O27" s="56">
        <f t="shared" si="9"/>
        <v>0</v>
      </c>
      <c r="P27" s="56">
        <f t="shared" si="9"/>
        <v>0</v>
      </c>
      <c r="Q27" s="56">
        <f>SUM(Q31)</f>
        <v>0</v>
      </c>
      <c r="R27" s="56">
        <f>SUM(R31)</f>
        <v>0</v>
      </c>
    </row>
    <row r="28" spans="1:18" ht="15" customHeight="1" x14ac:dyDescent="0.2">
      <c r="A28" s="89" t="s">
        <v>39</v>
      </c>
      <c r="B28" s="65">
        <f t="shared" ref="B28:H28" si="10">SUM(B29:B31)</f>
        <v>8080</v>
      </c>
      <c r="C28" s="65">
        <f t="shared" si="10"/>
        <v>0</v>
      </c>
      <c r="D28" s="65">
        <f t="shared" si="10"/>
        <v>0</v>
      </c>
      <c r="E28" s="65">
        <f t="shared" si="10"/>
        <v>0</v>
      </c>
      <c r="F28" s="65">
        <f t="shared" si="10"/>
        <v>0</v>
      </c>
      <c r="G28" s="65">
        <f t="shared" si="10"/>
        <v>0</v>
      </c>
      <c r="H28" s="65">
        <f t="shared" si="10"/>
        <v>0</v>
      </c>
      <c r="I28" s="65">
        <f>SUM(I29:I31)</f>
        <v>2215</v>
      </c>
      <c r="J28" s="65">
        <f t="shared" ref="J28:P28" si="11">SUM(J29:J31)</f>
        <v>4772</v>
      </c>
      <c r="K28" s="65">
        <f t="shared" si="11"/>
        <v>0</v>
      </c>
      <c r="L28" s="65">
        <f t="shared" si="11"/>
        <v>0</v>
      </c>
      <c r="M28" s="65">
        <f t="shared" si="11"/>
        <v>0</v>
      </c>
      <c r="N28" s="65">
        <f t="shared" si="11"/>
        <v>0</v>
      </c>
      <c r="O28" s="65">
        <f t="shared" si="11"/>
        <v>0</v>
      </c>
      <c r="P28" s="65">
        <f t="shared" si="11"/>
        <v>0</v>
      </c>
      <c r="Q28" s="65">
        <f>SUM(Q29:Q31)</f>
        <v>0</v>
      </c>
      <c r="R28" s="65">
        <f>SUM(R29:R31)</f>
        <v>0</v>
      </c>
    </row>
    <row r="29" spans="1:18" ht="25.5" customHeight="1" x14ac:dyDescent="0.2">
      <c r="A29" s="87" t="s">
        <v>55</v>
      </c>
      <c r="B29" s="60">
        <v>3431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2215</v>
      </c>
      <c r="J29" s="196">
        <v>4772</v>
      </c>
      <c r="K29" s="60"/>
      <c r="L29" s="60"/>
      <c r="M29" s="84"/>
      <c r="N29" s="84"/>
      <c r="O29" s="84"/>
      <c r="P29" s="84"/>
      <c r="Q29" s="84">
        <v>0</v>
      </c>
      <c r="R29" s="84">
        <v>0</v>
      </c>
    </row>
    <row r="30" spans="1:18" ht="42.75" customHeight="1" x14ac:dyDescent="0.2">
      <c r="A30" s="87" t="s">
        <v>225</v>
      </c>
      <c r="B30" s="60">
        <v>4292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196">
        <v>0</v>
      </c>
      <c r="K30" s="60"/>
      <c r="L30" s="60"/>
      <c r="M30" s="84"/>
      <c r="N30" s="84"/>
      <c r="O30" s="84"/>
      <c r="P30" s="84"/>
      <c r="Q30" s="84">
        <v>0</v>
      </c>
      <c r="R30" s="84">
        <v>0</v>
      </c>
    </row>
    <row r="31" spans="1:18" ht="25.5" x14ac:dyDescent="0.2">
      <c r="A31" s="87" t="s">
        <v>51</v>
      </c>
      <c r="B31" s="60">
        <v>357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196">
        <v>0</v>
      </c>
      <c r="K31" s="60"/>
      <c r="L31" s="60"/>
      <c r="M31" s="84"/>
      <c r="N31" s="84"/>
      <c r="O31" s="84"/>
      <c r="P31" s="84"/>
      <c r="Q31" s="84">
        <v>0</v>
      </c>
      <c r="R31" s="84">
        <v>0</v>
      </c>
    </row>
    <row r="32" spans="1:18" ht="14.25" x14ac:dyDescent="0.2">
      <c r="A32" s="86" t="s">
        <v>36</v>
      </c>
      <c r="B32" s="56"/>
      <c r="C32" s="56"/>
      <c r="D32" s="56"/>
      <c r="E32" s="56"/>
      <c r="F32" s="56"/>
      <c r="G32" s="56"/>
      <c r="H32" s="56"/>
      <c r="I32" s="56"/>
      <c r="J32" s="198"/>
      <c r="K32" s="56"/>
      <c r="L32" s="56"/>
      <c r="M32" s="84"/>
      <c r="N32" s="84"/>
      <c r="O32" s="84"/>
      <c r="P32" s="84"/>
      <c r="Q32" s="84"/>
      <c r="R32" s="84"/>
    </row>
    <row r="33" spans="1:18" ht="14.25" x14ac:dyDescent="0.2">
      <c r="A33" s="86" t="s">
        <v>41</v>
      </c>
      <c r="B33" s="56">
        <f t="shared" ref="B33:H33" si="12">SUM(B34:B35)</f>
        <v>6237</v>
      </c>
      <c r="C33" s="56">
        <f t="shared" si="12"/>
        <v>0</v>
      </c>
      <c r="D33" s="56">
        <f t="shared" si="12"/>
        <v>1218</v>
      </c>
      <c r="E33" s="56">
        <f t="shared" si="12"/>
        <v>1003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56">
        <f t="shared" ref="I33:R33" si="13">SUM(I34:I35)</f>
        <v>6664</v>
      </c>
      <c r="J33" s="56">
        <f t="shared" si="13"/>
        <v>6664</v>
      </c>
      <c r="K33" s="56">
        <f t="shared" si="13"/>
        <v>0</v>
      </c>
      <c r="L33" s="56">
        <f t="shared" si="13"/>
        <v>0</v>
      </c>
      <c r="M33" s="56">
        <f t="shared" si="13"/>
        <v>0</v>
      </c>
      <c r="N33" s="56">
        <f t="shared" si="13"/>
        <v>0</v>
      </c>
      <c r="O33" s="56">
        <f t="shared" si="13"/>
        <v>0</v>
      </c>
      <c r="P33" s="56">
        <f t="shared" si="13"/>
        <v>0</v>
      </c>
      <c r="Q33" s="56">
        <f t="shared" si="13"/>
        <v>0</v>
      </c>
      <c r="R33" s="56">
        <f t="shared" si="13"/>
        <v>0</v>
      </c>
    </row>
    <row r="34" spans="1:18" ht="29.25" customHeight="1" x14ac:dyDescent="0.2">
      <c r="A34" s="90" t="s">
        <v>56</v>
      </c>
      <c r="B34" s="60">
        <v>2221</v>
      </c>
      <c r="C34" s="60">
        <v>0</v>
      </c>
      <c r="D34" s="60">
        <v>1218</v>
      </c>
      <c r="E34" s="60">
        <v>1003</v>
      </c>
      <c r="F34" s="60">
        <v>0</v>
      </c>
      <c r="G34" s="60">
        <v>0</v>
      </c>
      <c r="H34" s="60">
        <v>0</v>
      </c>
      <c r="I34" s="60">
        <v>6664</v>
      </c>
      <c r="J34" s="196">
        <v>6664</v>
      </c>
      <c r="K34" s="60"/>
      <c r="L34" s="60"/>
      <c r="M34" s="133"/>
      <c r="N34" s="84"/>
      <c r="O34" s="84"/>
      <c r="P34" s="84"/>
      <c r="Q34" s="84">
        <v>0</v>
      </c>
      <c r="R34" s="84">
        <v>0</v>
      </c>
    </row>
    <row r="35" spans="1:18" ht="14.25" x14ac:dyDescent="0.2">
      <c r="A35" s="90" t="s">
        <v>37</v>
      </c>
      <c r="B35" s="60">
        <v>4016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196">
        <v>0</v>
      </c>
      <c r="K35" s="60"/>
      <c r="L35" s="60"/>
      <c r="M35" s="84"/>
      <c r="N35" s="84"/>
      <c r="O35" s="84"/>
      <c r="P35" s="84"/>
      <c r="Q35" s="84">
        <v>0</v>
      </c>
      <c r="R35" s="84">
        <v>0</v>
      </c>
    </row>
    <row r="36" spans="1:18" ht="15.75" customHeight="1" x14ac:dyDescent="0.2">
      <c r="A36" s="93" t="s">
        <v>57</v>
      </c>
      <c r="B36" s="56">
        <v>930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143">
        <v>0</v>
      </c>
      <c r="K36" s="129"/>
      <c r="L36" s="129"/>
      <c r="M36" s="153"/>
      <c r="N36" s="153"/>
      <c r="O36" s="153"/>
      <c r="P36" s="153"/>
      <c r="Q36" s="153">
        <v>0</v>
      </c>
      <c r="R36" s="153">
        <v>0</v>
      </c>
    </row>
    <row r="37" spans="1:18" ht="14.25" x14ac:dyDescent="0.2">
      <c r="A37" s="93" t="s">
        <v>38</v>
      </c>
      <c r="B37" s="60"/>
      <c r="C37" s="60"/>
      <c r="D37" s="60"/>
      <c r="E37" s="60"/>
      <c r="F37" s="60"/>
      <c r="G37" s="60"/>
      <c r="H37" s="60"/>
      <c r="I37" s="60"/>
      <c r="J37" s="196"/>
      <c r="K37" s="60"/>
      <c r="L37" s="60"/>
      <c r="M37" s="84"/>
      <c r="N37" s="84"/>
      <c r="O37" s="84"/>
      <c r="P37" s="84"/>
      <c r="Q37" s="84"/>
      <c r="R37" s="84"/>
    </row>
    <row r="38" spans="1:18" ht="25.5" x14ac:dyDescent="0.2">
      <c r="A38" s="94" t="s">
        <v>105</v>
      </c>
      <c r="B38" s="56">
        <v>1242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198">
        <v>0</v>
      </c>
      <c r="K38" s="56"/>
      <c r="L38" s="56"/>
      <c r="M38" s="84"/>
      <c r="N38" s="84"/>
      <c r="O38" s="84"/>
      <c r="P38" s="84"/>
      <c r="Q38" s="152">
        <v>0</v>
      </c>
      <c r="R38" s="152">
        <v>0</v>
      </c>
    </row>
    <row r="39" spans="1:18" ht="18" customHeight="1" x14ac:dyDescent="0.2">
      <c r="A39" s="86" t="s">
        <v>190</v>
      </c>
      <c r="B39" s="56">
        <f>B40+B41</f>
        <v>4687</v>
      </c>
      <c r="C39" s="56">
        <f t="shared" ref="C39:R39" si="14">C40+C41</f>
        <v>96</v>
      </c>
      <c r="D39" s="56">
        <f t="shared" si="14"/>
        <v>1340</v>
      </c>
      <c r="E39" s="56">
        <f t="shared" si="14"/>
        <v>567</v>
      </c>
      <c r="F39" s="56">
        <f t="shared" si="14"/>
        <v>1189</v>
      </c>
      <c r="G39" s="56">
        <f t="shared" si="14"/>
        <v>135</v>
      </c>
      <c r="H39" s="56">
        <f t="shared" si="14"/>
        <v>57</v>
      </c>
      <c r="I39" s="56">
        <f t="shared" si="14"/>
        <v>0</v>
      </c>
      <c r="J39" s="56">
        <f t="shared" si="14"/>
        <v>0</v>
      </c>
      <c r="K39" s="56">
        <f t="shared" si="14"/>
        <v>0</v>
      </c>
      <c r="L39" s="56">
        <f t="shared" si="14"/>
        <v>0</v>
      </c>
      <c r="M39" s="56">
        <f t="shared" si="14"/>
        <v>0</v>
      </c>
      <c r="N39" s="56">
        <f t="shared" si="14"/>
        <v>0</v>
      </c>
      <c r="O39" s="56">
        <f t="shared" si="14"/>
        <v>0</v>
      </c>
      <c r="P39" s="56">
        <f t="shared" si="14"/>
        <v>0</v>
      </c>
      <c r="Q39" s="56">
        <f t="shared" si="14"/>
        <v>0</v>
      </c>
      <c r="R39" s="56">
        <f t="shared" si="14"/>
        <v>0</v>
      </c>
    </row>
    <row r="40" spans="1:18" ht="25.5" x14ac:dyDescent="0.2">
      <c r="A40" s="95" t="s">
        <v>191</v>
      </c>
      <c r="B40" s="60">
        <v>2350</v>
      </c>
      <c r="C40" s="60"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196">
        <v>0</v>
      </c>
      <c r="K40" s="60"/>
      <c r="L40" s="60"/>
      <c r="M40" s="84"/>
      <c r="N40" s="84"/>
      <c r="O40" s="84"/>
      <c r="P40" s="84"/>
      <c r="Q40" s="84">
        <v>0</v>
      </c>
      <c r="R40" s="84">
        <v>0</v>
      </c>
    </row>
    <row r="41" spans="1:18" ht="53.25" customHeight="1" x14ac:dyDescent="0.2">
      <c r="A41" s="95" t="s">
        <v>223</v>
      </c>
      <c r="B41" s="60">
        <v>2337</v>
      </c>
      <c r="C41" s="60">
        <v>96</v>
      </c>
      <c r="D41" s="60">
        <v>1340</v>
      </c>
      <c r="E41" s="60">
        <v>567</v>
      </c>
      <c r="F41" s="60">
        <v>1189</v>
      </c>
      <c r="G41" s="60">
        <v>135</v>
      </c>
      <c r="H41" s="60">
        <v>57</v>
      </c>
      <c r="I41" s="60">
        <v>0</v>
      </c>
      <c r="J41" s="196">
        <v>0</v>
      </c>
      <c r="K41" s="60"/>
      <c r="L41" s="60"/>
      <c r="M41" s="60"/>
      <c r="N41" s="60"/>
      <c r="O41" s="60"/>
      <c r="P41" s="60"/>
      <c r="Q41" s="60">
        <v>0</v>
      </c>
      <c r="R41" s="60">
        <v>0</v>
      </c>
    </row>
    <row r="42" spans="1:18" ht="25.5" x14ac:dyDescent="0.2">
      <c r="A42" s="86" t="s">
        <v>194</v>
      </c>
      <c r="B42" s="56">
        <f>43:43+44:44</f>
        <v>8678</v>
      </c>
      <c r="C42" s="56">
        <f t="shared" ref="C42:I42" si="15">43:43+44:44</f>
        <v>516</v>
      </c>
      <c r="D42" s="56">
        <f t="shared" si="15"/>
        <v>3643</v>
      </c>
      <c r="E42" s="56">
        <f t="shared" si="15"/>
        <v>5035</v>
      </c>
      <c r="F42" s="56">
        <f t="shared" si="15"/>
        <v>6826</v>
      </c>
      <c r="G42" s="56">
        <f t="shared" si="15"/>
        <v>1226</v>
      </c>
      <c r="H42" s="56">
        <f t="shared" si="15"/>
        <v>128</v>
      </c>
      <c r="I42" s="56">
        <f t="shared" si="15"/>
        <v>5673</v>
      </c>
      <c r="J42" s="56">
        <f t="shared" ref="J42:R42" si="16">43:43+44:44</f>
        <v>22410</v>
      </c>
      <c r="K42" s="56">
        <f t="shared" si="16"/>
        <v>0</v>
      </c>
      <c r="L42" s="56">
        <f t="shared" si="16"/>
        <v>0</v>
      </c>
      <c r="M42" s="56">
        <f t="shared" si="16"/>
        <v>0</v>
      </c>
      <c r="N42" s="56">
        <f t="shared" si="16"/>
        <v>0</v>
      </c>
      <c r="O42" s="56">
        <f t="shared" si="16"/>
        <v>0</v>
      </c>
      <c r="P42" s="56">
        <f t="shared" si="16"/>
        <v>0</v>
      </c>
      <c r="Q42" s="56">
        <f t="shared" si="16"/>
        <v>2799</v>
      </c>
      <c r="R42" s="56">
        <f t="shared" si="16"/>
        <v>10265</v>
      </c>
    </row>
    <row r="43" spans="1:18" ht="25.5" x14ac:dyDescent="0.2">
      <c r="A43" s="95" t="s">
        <v>193</v>
      </c>
      <c r="B43" s="60">
        <v>6335</v>
      </c>
      <c r="C43" s="60">
        <v>0</v>
      </c>
      <c r="D43" s="60">
        <v>2317</v>
      </c>
      <c r="E43" s="60">
        <v>4018</v>
      </c>
      <c r="F43" s="60">
        <v>5086</v>
      </c>
      <c r="G43" s="60">
        <v>1140</v>
      </c>
      <c r="H43" s="60">
        <v>127</v>
      </c>
      <c r="I43" s="60">
        <v>5673</v>
      </c>
      <c r="J43" s="196">
        <v>22410</v>
      </c>
      <c r="K43" s="60"/>
      <c r="L43" s="60"/>
      <c r="M43" s="60"/>
      <c r="N43" s="60"/>
      <c r="O43" s="60"/>
      <c r="P43" s="60"/>
      <c r="Q43" s="60">
        <v>2799</v>
      </c>
      <c r="R43" s="60">
        <v>10265</v>
      </c>
    </row>
    <row r="44" spans="1:18" ht="39.75" customHeight="1" x14ac:dyDescent="0.2">
      <c r="A44" s="95" t="s">
        <v>224</v>
      </c>
      <c r="B44" s="60">
        <v>2343</v>
      </c>
      <c r="C44" s="60">
        <v>516</v>
      </c>
      <c r="D44" s="60">
        <v>1326</v>
      </c>
      <c r="E44" s="60">
        <v>1017</v>
      </c>
      <c r="F44" s="60">
        <v>1740</v>
      </c>
      <c r="G44" s="60">
        <v>86</v>
      </c>
      <c r="H44" s="60">
        <v>1</v>
      </c>
      <c r="I44" s="60">
        <v>0</v>
      </c>
      <c r="J44" s="196">
        <v>0</v>
      </c>
      <c r="K44" s="60"/>
      <c r="L44" s="60"/>
      <c r="M44" s="60"/>
      <c r="N44" s="60"/>
      <c r="O44" s="60"/>
      <c r="P44" s="60"/>
      <c r="Q44" s="60">
        <v>0</v>
      </c>
      <c r="R44" s="60">
        <v>0</v>
      </c>
    </row>
    <row r="45" spans="1:18" ht="23.25" customHeight="1" thickBot="1" x14ac:dyDescent="0.25">
      <c r="A45" s="355" t="s">
        <v>196</v>
      </c>
      <c r="B45" s="144">
        <f>SUM(B9+B13+B18+B19+B27+B32+B33+B36+B37+B38)</f>
        <v>1323544</v>
      </c>
      <c r="C45" s="144">
        <f t="shared" ref="C45:R45" si="17">SUM(C9+C13+C18+C19+C27+C32+C33+C36+C37+C38)</f>
        <v>648443</v>
      </c>
      <c r="D45" s="144">
        <f t="shared" si="17"/>
        <v>694448</v>
      </c>
      <c r="E45" s="144">
        <f t="shared" si="17"/>
        <v>506077</v>
      </c>
      <c r="F45" s="144">
        <f t="shared" si="17"/>
        <v>320447</v>
      </c>
      <c r="G45" s="144">
        <f t="shared" si="17"/>
        <v>432428</v>
      </c>
      <c r="H45" s="144">
        <f t="shared" si="17"/>
        <v>60981</v>
      </c>
      <c r="I45" s="144">
        <f t="shared" si="17"/>
        <v>357206</v>
      </c>
      <c r="J45" s="144">
        <f t="shared" si="17"/>
        <v>1881570</v>
      </c>
      <c r="K45" s="144">
        <f t="shared" si="17"/>
        <v>669713</v>
      </c>
      <c r="L45" s="144">
        <f t="shared" si="17"/>
        <v>1102558</v>
      </c>
      <c r="M45" s="144">
        <f t="shared" si="17"/>
        <v>0</v>
      </c>
      <c r="N45" s="144">
        <f t="shared" si="17"/>
        <v>0</v>
      </c>
      <c r="O45" s="144">
        <f t="shared" si="17"/>
        <v>0</v>
      </c>
      <c r="P45" s="144">
        <f t="shared" si="17"/>
        <v>0</v>
      </c>
      <c r="Q45" s="144">
        <f t="shared" si="17"/>
        <v>683388</v>
      </c>
      <c r="R45" s="144">
        <f t="shared" si="17"/>
        <v>1263179</v>
      </c>
    </row>
    <row r="46" spans="1:18" ht="12.75" customHeight="1" x14ac:dyDescent="0.2"/>
  </sheetData>
  <mergeCells count="18">
    <mergeCell ref="R5:R6"/>
    <mergeCell ref="F3:H3"/>
    <mergeCell ref="A1:A6"/>
    <mergeCell ref="B5:B6"/>
    <mergeCell ref="C5:C6"/>
    <mergeCell ref="D3:E3"/>
    <mergeCell ref="D5:D6"/>
    <mergeCell ref="E5:E6"/>
    <mergeCell ref="B3:C3"/>
    <mergeCell ref="B1:R1"/>
    <mergeCell ref="B2:R2"/>
    <mergeCell ref="F5:F6"/>
    <mergeCell ref="G5:G6"/>
    <mergeCell ref="H5:H6"/>
    <mergeCell ref="I5:I6"/>
    <mergeCell ref="I3:R3"/>
    <mergeCell ref="J5:J6"/>
    <mergeCell ref="Q5:Q6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zoomScale="96" zoomScaleNormal="96" workbookViewId="0">
      <selection activeCell="B44" sqref="B44"/>
    </sheetView>
  </sheetViews>
  <sheetFormatPr defaultRowHeight="12.75" x14ac:dyDescent="0.2"/>
  <cols>
    <col min="1" max="1" width="53" style="1" customWidth="1"/>
    <col min="2" max="2" width="13" style="1" customWidth="1"/>
    <col min="3" max="3" width="9.7109375" style="1" customWidth="1"/>
    <col min="4" max="4" width="12.5703125" style="1" customWidth="1"/>
    <col min="5" max="5" width="11.5703125" style="1" customWidth="1"/>
    <col min="6" max="6" width="11.42578125" style="1" customWidth="1"/>
    <col min="7" max="7" width="11" style="1" customWidth="1"/>
    <col min="8" max="8" width="11.28515625" style="1" customWidth="1"/>
    <col min="9" max="11" width="9.140625" style="1"/>
    <col min="12" max="12" width="11" style="1" customWidth="1"/>
    <col min="13" max="16384" width="9.140625" style="1"/>
  </cols>
  <sheetData>
    <row r="1" spans="1:8" x14ac:dyDescent="0.2">
      <c r="A1" s="470" t="s">
        <v>1</v>
      </c>
      <c r="B1" s="476" t="s">
        <v>84</v>
      </c>
      <c r="C1" s="477"/>
      <c r="D1" s="477"/>
      <c r="E1" s="477"/>
      <c r="F1" s="477"/>
      <c r="G1" s="477"/>
      <c r="H1" s="477"/>
    </row>
    <row r="2" spans="1:8" x14ac:dyDescent="0.2">
      <c r="A2" s="471"/>
      <c r="B2" s="476" t="s">
        <v>189</v>
      </c>
      <c r="C2" s="477"/>
      <c r="D2" s="477"/>
      <c r="E2" s="477"/>
      <c r="F2" s="477"/>
      <c r="G2" s="477"/>
      <c r="H2" s="477"/>
    </row>
    <row r="3" spans="1:8" ht="26.25" customHeight="1" x14ac:dyDescent="0.2">
      <c r="A3" s="471"/>
      <c r="B3" s="502" t="s">
        <v>79</v>
      </c>
      <c r="C3" s="503"/>
      <c r="D3" s="502" t="s">
        <v>82</v>
      </c>
      <c r="E3" s="504"/>
      <c r="F3" s="504"/>
      <c r="G3" s="503"/>
      <c r="H3" s="486" t="s">
        <v>126</v>
      </c>
    </row>
    <row r="4" spans="1:8" ht="25.5" customHeight="1" x14ac:dyDescent="0.2">
      <c r="A4" s="471"/>
      <c r="B4" s="468" t="s">
        <v>15</v>
      </c>
      <c r="C4" s="468" t="s">
        <v>77</v>
      </c>
      <c r="D4" s="468" t="s">
        <v>15</v>
      </c>
      <c r="E4" s="468" t="s">
        <v>125</v>
      </c>
      <c r="F4" s="502" t="s">
        <v>83</v>
      </c>
      <c r="G4" s="503"/>
      <c r="H4" s="501"/>
    </row>
    <row r="5" spans="1:8" ht="30.75" customHeight="1" x14ac:dyDescent="0.2">
      <c r="A5" s="471"/>
      <c r="B5" s="490"/>
      <c r="C5" s="490"/>
      <c r="D5" s="490"/>
      <c r="E5" s="490"/>
      <c r="F5" s="468" t="s">
        <v>15</v>
      </c>
      <c r="G5" s="466" t="s">
        <v>125</v>
      </c>
      <c r="H5" s="501"/>
    </row>
    <row r="6" spans="1:8" ht="47.25" customHeight="1" x14ac:dyDescent="0.2">
      <c r="A6" s="472"/>
      <c r="B6" s="469"/>
      <c r="C6" s="469"/>
      <c r="D6" s="469"/>
      <c r="E6" s="469"/>
      <c r="F6" s="469"/>
      <c r="G6" s="467"/>
      <c r="H6" s="487"/>
    </row>
    <row r="7" spans="1:8" x14ac:dyDescent="0.2">
      <c r="A7" s="33" t="s">
        <v>85</v>
      </c>
      <c r="B7" s="32">
        <v>72</v>
      </c>
      <c r="C7" s="32">
        <v>73</v>
      </c>
      <c r="D7" s="32">
        <v>74</v>
      </c>
      <c r="E7" s="32">
        <v>75</v>
      </c>
      <c r="F7" s="40">
        <v>76</v>
      </c>
      <c r="G7" s="32">
        <v>77</v>
      </c>
      <c r="H7" s="32">
        <v>78</v>
      </c>
    </row>
    <row r="8" spans="1:8" ht="25.5" x14ac:dyDescent="0.2">
      <c r="A8" s="86" t="s">
        <v>218</v>
      </c>
      <c r="B8" s="56">
        <f t="shared" ref="B8:H8" si="0">SUM(B9:B11)</f>
        <v>7821258</v>
      </c>
      <c r="C8" s="56">
        <f t="shared" si="0"/>
        <v>4470919</v>
      </c>
      <c r="D8" s="56">
        <f t="shared" si="0"/>
        <v>12819701</v>
      </c>
      <c r="E8" s="56">
        <f t="shared" si="0"/>
        <v>8915221</v>
      </c>
      <c r="F8" s="56">
        <f t="shared" si="0"/>
        <v>6878792</v>
      </c>
      <c r="G8" s="136">
        <f t="shared" si="0"/>
        <v>5317739</v>
      </c>
      <c r="H8" s="56">
        <f t="shared" si="0"/>
        <v>4440</v>
      </c>
    </row>
    <row r="9" spans="1:8" ht="14.25" x14ac:dyDescent="0.2">
      <c r="A9" s="278" t="s">
        <v>25</v>
      </c>
      <c r="B9" s="262">
        <v>7642484</v>
      </c>
      <c r="C9" s="262">
        <v>4376107</v>
      </c>
      <c r="D9" s="262">
        <v>12112188</v>
      </c>
      <c r="E9" s="262">
        <v>8477652</v>
      </c>
      <c r="F9" s="262">
        <v>6518310</v>
      </c>
      <c r="G9" s="262">
        <v>5091826</v>
      </c>
      <c r="H9" s="262">
        <v>4355</v>
      </c>
    </row>
    <row r="10" spans="1:8" ht="17.25" customHeight="1" x14ac:dyDescent="0.2">
      <c r="A10" s="87" t="s">
        <v>26</v>
      </c>
      <c r="B10" s="60">
        <v>68544</v>
      </c>
      <c r="C10" s="60">
        <v>176</v>
      </c>
      <c r="D10" s="60">
        <v>292991</v>
      </c>
      <c r="E10" s="60">
        <v>177779</v>
      </c>
      <c r="F10" s="60">
        <v>0</v>
      </c>
      <c r="G10" s="137">
        <v>0</v>
      </c>
      <c r="H10" s="137">
        <v>85</v>
      </c>
    </row>
    <row r="11" spans="1:8" ht="15" customHeight="1" x14ac:dyDescent="0.2">
      <c r="A11" s="87" t="s">
        <v>27</v>
      </c>
      <c r="B11" s="60">
        <v>110230</v>
      </c>
      <c r="C11" s="60">
        <v>94636</v>
      </c>
      <c r="D11" s="60">
        <v>414522</v>
      </c>
      <c r="E11" s="60">
        <v>259790</v>
      </c>
      <c r="F11" s="60">
        <v>360482</v>
      </c>
      <c r="G11" s="137">
        <v>225913</v>
      </c>
      <c r="H11" s="137">
        <v>0</v>
      </c>
    </row>
    <row r="12" spans="1:8" ht="27.75" customHeight="1" x14ac:dyDescent="0.2">
      <c r="A12" s="86" t="s">
        <v>48</v>
      </c>
      <c r="B12" s="56">
        <f t="shared" ref="B12:H12" si="1">SUM(B13:B16)</f>
        <v>7443719</v>
      </c>
      <c r="C12" s="56">
        <f t="shared" si="1"/>
        <v>3580844</v>
      </c>
      <c r="D12" s="56">
        <f t="shared" si="1"/>
        <v>11909793</v>
      </c>
      <c r="E12" s="56">
        <f t="shared" si="1"/>
        <v>9310897</v>
      </c>
      <c r="F12" s="56">
        <f t="shared" si="1"/>
        <v>6480475</v>
      </c>
      <c r="G12" s="56">
        <f t="shared" si="1"/>
        <v>5082050</v>
      </c>
      <c r="H12" s="56">
        <f t="shared" si="1"/>
        <v>28947</v>
      </c>
    </row>
    <row r="13" spans="1:8" ht="16.5" customHeight="1" x14ac:dyDescent="0.2">
      <c r="A13" s="87" t="s">
        <v>49</v>
      </c>
      <c r="B13" s="60">
        <v>1588381</v>
      </c>
      <c r="C13" s="60">
        <v>0</v>
      </c>
      <c r="D13" s="60">
        <v>2928511</v>
      </c>
      <c r="E13" s="60">
        <v>2134641</v>
      </c>
      <c r="F13" s="60">
        <v>0</v>
      </c>
      <c r="G13" s="60">
        <v>0</v>
      </c>
      <c r="H13" s="60">
        <v>22685</v>
      </c>
    </row>
    <row r="14" spans="1:8" ht="40.5" customHeight="1" x14ac:dyDescent="0.2">
      <c r="A14" s="87" t="s">
        <v>219</v>
      </c>
      <c r="B14" s="60">
        <v>712005</v>
      </c>
      <c r="C14" s="60">
        <v>4595</v>
      </c>
      <c r="D14" s="60">
        <v>1234456</v>
      </c>
      <c r="E14" s="60">
        <v>702354</v>
      </c>
      <c r="F14" s="60">
        <v>227747</v>
      </c>
      <c r="G14" s="60">
        <v>2127</v>
      </c>
      <c r="H14" s="60">
        <v>6239</v>
      </c>
    </row>
    <row r="15" spans="1:8" ht="25.5" customHeight="1" x14ac:dyDescent="0.2">
      <c r="A15" s="87" t="s">
        <v>52</v>
      </c>
      <c r="B15" s="60">
        <v>81315</v>
      </c>
      <c r="C15" s="60">
        <v>5614</v>
      </c>
      <c r="D15" s="60">
        <v>133540</v>
      </c>
      <c r="E15" s="60">
        <v>107279</v>
      </c>
      <c r="F15" s="60">
        <v>13559</v>
      </c>
      <c r="G15" s="60">
        <v>5591</v>
      </c>
      <c r="H15" s="60">
        <v>0</v>
      </c>
    </row>
    <row r="16" spans="1:8" ht="17.25" customHeight="1" x14ac:dyDescent="0.2">
      <c r="A16" s="87" t="s">
        <v>53</v>
      </c>
      <c r="B16" s="78">
        <v>5062018</v>
      </c>
      <c r="C16" s="78">
        <v>3570635</v>
      </c>
      <c r="D16" s="78">
        <v>7613286</v>
      </c>
      <c r="E16" s="78">
        <v>6366623</v>
      </c>
      <c r="F16" s="78">
        <v>6239169</v>
      </c>
      <c r="G16" s="78">
        <v>5074332</v>
      </c>
      <c r="H16" s="78">
        <v>23</v>
      </c>
    </row>
    <row r="17" spans="1:8" ht="29.25" customHeight="1" x14ac:dyDescent="0.2">
      <c r="A17" s="88" t="s">
        <v>54</v>
      </c>
      <c r="B17" s="155">
        <v>17903</v>
      </c>
      <c r="C17" s="155">
        <v>0</v>
      </c>
      <c r="D17" s="155">
        <v>64280</v>
      </c>
      <c r="E17" s="155">
        <v>26065</v>
      </c>
      <c r="F17" s="155">
        <v>0</v>
      </c>
      <c r="G17" s="155">
        <v>0</v>
      </c>
      <c r="H17" s="155">
        <v>0</v>
      </c>
    </row>
    <row r="18" spans="1:8" ht="15" customHeight="1" x14ac:dyDescent="0.2">
      <c r="A18" s="86" t="s">
        <v>50</v>
      </c>
      <c r="B18" s="56">
        <f t="shared" ref="B18:H18" si="2">SUM(B22:B25)</f>
        <v>21687</v>
      </c>
      <c r="C18" s="56">
        <f t="shared" si="2"/>
        <v>0</v>
      </c>
      <c r="D18" s="56">
        <f t="shared" si="2"/>
        <v>53767</v>
      </c>
      <c r="E18" s="56">
        <f t="shared" si="2"/>
        <v>36848</v>
      </c>
      <c r="F18" s="56">
        <f t="shared" si="2"/>
        <v>0</v>
      </c>
      <c r="G18" s="56">
        <f t="shared" si="2"/>
        <v>0</v>
      </c>
      <c r="H18" s="56">
        <f t="shared" si="2"/>
        <v>723</v>
      </c>
    </row>
    <row r="19" spans="1:8" ht="15.75" customHeight="1" x14ac:dyDescent="0.2">
      <c r="A19" s="89" t="s">
        <v>32</v>
      </c>
      <c r="B19" s="99">
        <f t="shared" ref="B19:H19" si="3">SUM(B20:B25)</f>
        <v>464523</v>
      </c>
      <c r="C19" s="99">
        <f t="shared" si="3"/>
        <v>0</v>
      </c>
      <c r="D19" s="99">
        <f t="shared" si="3"/>
        <v>773953</v>
      </c>
      <c r="E19" s="99">
        <f t="shared" si="3"/>
        <v>589401</v>
      </c>
      <c r="F19" s="99">
        <f t="shared" si="3"/>
        <v>0</v>
      </c>
      <c r="G19" s="99">
        <f t="shared" si="3"/>
        <v>0</v>
      </c>
      <c r="H19" s="99">
        <f t="shared" si="3"/>
        <v>7125</v>
      </c>
    </row>
    <row r="20" spans="1:8" ht="24.75" customHeight="1" x14ac:dyDescent="0.2">
      <c r="A20" s="90" t="s">
        <v>33</v>
      </c>
      <c r="B20" s="68">
        <v>371495</v>
      </c>
      <c r="C20" s="68">
        <v>0</v>
      </c>
      <c r="D20" s="68">
        <v>587155</v>
      </c>
      <c r="E20" s="68">
        <v>432722</v>
      </c>
      <c r="F20" s="68">
        <v>0</v>
      </c>
      <c r="G20" s="68">
        <v>0</v>
      </c>
      <c r="H20" s="68">
        <v>181</v>
      </c>
    </row>
    <row r="21" spans="1:8" ht="41.25" customHeight="1" x14ac:dyDescent="0.2">
      <c r="A21" s="91" t="s">
        <v>211</v>
      </c>
      <c r="B21" s="114">
        <v>71341</v>
      </c>
      <c r="C21" s="114">
        <v>0</v>
      </c>
      <c r="D21" s="114">
        <v>133031</v>
      </c>
      <c r="E21" s="114">
        <v>119831</v>
      </c>
      <c r="F21" s="114">
        <v>0</v>
      </c>
      <c r="G21" s="114">
        <v>0</v>
      </c>
      <c r="H21" s="114">
        <v>6221</v>
      </c>
    </row>
    <row r="22" spans="1:8" ht="30" customHeight="1" x14ac:dyDescent="0.2">
      <c r="A22" s="90" t="s">
        <v>34</v>
      </c>
      <c r="B22" s="68">
        <v>2010</v>
      </c>
      <c r="C22" s="68">
        <v>0</v>
      </c>
      <c r="D22" s="68">
        <v>2050</v>
      </c>
      <c r="E22" s="68">
        <v>1970</v>
      </c>
      <c r="F22" s="68">
        <v>0</v>
      </c>
      <c r="G22" s="68">
        <v>0</v>
      </c>
      <c r="H22" s="68">
        <v>0</v>
      </c>
    </row>
    <row r="23" spans="1:8" ht="24" customHeight="1" x14ac:dyDescent="0.2">
      <c r="A23" s="90" t="s">
        <v>200</v>
      </c>
      <c r="B23" s="60">
        <v>9706</v>
      </c>
      <c r="C23" s="60">
        <v>0</v>
      </c>
      <c r="D23" s="60">
        <v>16818</v>
      </c>
      <c r="E23" s="60">
        <v>13415</v>
      </c>
      <c r="F23" s="60">
        <v>0</v>
      </c>
      <c r="G23" s="60">
        <v>0</v>
      </c>
      <c r="H23" s="60">
        <v>8</v>
      </c>
    </row>
    <row r="24" spans="1:8" ht="15.75" customHeight="1" x14ac:dyDescent="0.2">
      <c r="A24" s="90" t="s">
        <v>202</v>
      </c>
      <c r="B24" s="73">
        <v>3155</v>
      </c>
      <c r="C24" s="73">
        <v>0</v>
      </c>
      <c r="D24" s="73">
        <v>25021</v>
      </c>
      <c r="E24" s="73">
        <v>18159</v>
      </c>
      <c r="F24" s="73">
        <v>0</v>
      </c>
      <c r="G24" s="73">
        <v>0</v>
      </c>
      <c r="H24" s="73">
        <v>0</v>
      </c>
    </row>
    <row r="25" spans="1:8" ht="14.25" x14ac:dyDescent="0.2">
      <c r="A25" s="90" t="s">
        <v>203</v>
      </c>
      <c r="B25" s="73">
        <v>6816</v>
      </c>
      <c r="C25" s="73">
        <v>0</v>
      </c>
      <c r="D25" s="73">
        <v>9878</v>
      </c>
      <c r="E25" s="73">
        <v>3304</v>
      </c>
      <c r="F25" s="73">
        <v>0</v>
      </c>
      <c r="G25" s="73">
        <v>0</v>
      </c>
      <c r="H25" s="73">
        <v>715</v>
      </c>
    </row>
    <row r="26" spans="1:8" ht="14.25" x14ac:dyDescent="0.2">
      <c r="A26" s="92" t="s">
        <v>40</v>
      </c>
      <c r="B26" s="56">
        <f t="shared" ref="B26:H26" si="4">SUM(B30)</f>
        <v>3887</v>
      </c>
      <c r="C26" s="56">
        <f t="shared" si="4"/>
        <v>0</v>
      </c>
      <c r="D26" s="56">
        <f t="shared" si="4"/>
        <v>8754</v>
      </c>
      <c r="E26" s="56">
        <f t="shared" si="4"/>
        <v>4694</v>
      </c>
      <c r="F26" s="56">
        <f t="shared" si="4"/>
        <v>0</v>
      </c>
      <c r="G26" s="56">
        <f t="shared" si="4"/>
        <v>0</v>
      </c>
      <c r="H26" s="56">
        <f t="shared" si="4"/>
        <v>0</v>
      </c>
    </row>
    <row r="27" spans="1:8" ht="14.25" x14ac:dyDescent="0.2">
      <c r="A27" s="89" t="s">
        <v>39</v>
      </c>
      <c r="B27" s="65">
        <f t="shared" ref="B27:H27" si="5">SUM(B28:B30)</f>
        <v>194203</v>
      </c>
      <c r="C27" s="65">
        <f t="shared" si="5"/>
        <v>0</v>
      </c>
      <c r="D27" s="65">
        <f t="shared" si="5"/>
        <v>317320</v>
      </c>
      <c r="E27" s="65">
        <f t="shared" si="5"/>
        <v>200431</v>
      </c>
      <c r="F27" s="65">
        <f t="shared" si="5"/>
        <v>0</v>
      </c>
      <c r="G27" s="65">
        <f t="shared" si="5"/>
        <v>0</v>
      </c>
      <c r="H27" s="65">
        <f t="shared" si="5"/>
        <v>210</v>
      </c>
    </row>
    <row r="28" spans="1:8" ht="25.5" customHeight="1" x14ac:dyDescent="0.2">
      <c r="A28" s="87" t="s">
        <v>55</v>
      </c>
      <c r="B28" s="60">
        <v>41475</v>
      </c>
      <c r="C28" s="60">
        <v>0</v>
      </c>
      <c r="D28" s="60">
        <v>102397</v>
      </c>
      <c r="E28" s="60">
        <v>61875</v>
      </c>
      <c r="F28" s="60">
        <v>0</v>
      </c>
      <c r="G28" s="60">
        <v>0</v>
      </c>
      <c r="H28" s="60">
        <v>210</v>
      </c>
    </row>
    <row r="29" spans="1:8" ht="38.25" x14ac:dyDescent="0.2">
      <c r="A29" s="87" t="s">
        <v>225</v>
      </c>
      <c r="B29" s="60">
        <v>148841</v>
      </c>
      <c r="C29" s="60">
        <v>0</v>
      </c>
      <c r="D29" s="60">
        <v>206169</v>
      </c>
      <c r="E29" s="60">
        <v>133862</v>
      </c>
      <c r="F29" s="60">
        <v>0</v>
      </c>
      <c r="G29" s="60">
        <v>0</v>
      </c>
      <c r="H29" s="60">
        <v>0</v>
      </c>
    </row>
    <row r="30" spans="1:8" ht="25.5" x14ac:dyDescent="0.2">
      <c r="A30" s="87" t="s">
        <v>51</v>
      </c>
      <c r="B30" s="60">
        <v>3887</v>
      </c>
      <c r="C30" s="60">
        <v>0</v>
      </c>
      <c r="D30" s="60">
        <v>8754</v>
      </c>
      <c r="E30" s="60">
        <v>4694</v>
      </c>
      <c r="F30" s="60">
        <v>0</v>
      </c>
      <c r="G30" s="60">
        <v>0</v>
      </c>
      <c r="H30" s="60">
        <v>0</v>
      </c>
    </row>
    <row r="31" spans="1:8" ht="14.25" x14ac:dyDescent="0.2">
      <c r="A31" s="86" t="s">
        <v>36</v>
      </c>
      <c r="B31" s="56"/>
      <c r="C31" s="56"/>
      <c r="D31" s="56"/>
      <c r="E31" s="56"/>
      <c r="F31" s="56"/>
      <c r="G31" s="56"/>
      <c r="H31" s="56"/>
    </row>
    <row r="32" spans="1:8" s="10" customFormat="1" ht="14.25" x14ac:dyDescent="0.2">
      <c r="A32" s="86" t="s">
        <v>41</v>
      </c>
      <c r="B32" s="56">
        <f t="shared" ref="B32:H32" si="6">SUM(B33:B34)</f>
        <v>44807</v>
      </c>
      <c r="C32" s="56">
        <f t="shared" si="6"/>
        <v>0</v>
      </c>
      <c r="D32" s="56">
        <f t="shared" si="6"/>
        <v>577204</v>
      </c>
      <c r="E32" s="56">
        <f t="shared" si="6"/>
        <v>7638</v>
      </c>
      <c r="F32" s="56">
        <f t="shared" si="6"/>
        <v>0</v>
      </c>
      <c r="G32" s="56">
        <f t="shared" si="6"/>
        <v>0</v>
      </c>
      <c r="H32" s="56">
        <f t="shared" si="6"/>
        <v>0</v>
      </c>
    </row>
    <row r="33" spans="1:8" ht="29.25" customHeight="1" x14ac:dyDescent="0.2">
      <c r="A33" s="90" t="s">
        <v>56</v>
      </c>
      <c r="B33" s="60">
        <v>8681</v>
      </c>
      <c r="C33" s="60">
        <v>0</v>
      </c>
      <c r="D33" s="60">
        <v>517109</v>
      </c>
      <c r="E33" s="60">
        <v>0</v>
      </c>
      <c r="F33" s="60">
        <v>0</v>
      </c>
      <c r="G33" s="60">
        <v>0</v>
      </c>
      <c r="H33" s="60"/>
    </row>
    <row r="34" spans="1:8" ht="14.25" x14ac:dyDescent="0.2">
      <c r="A34" s="90" t="s">
        <v>37</v>
      </c>
      <c r="B34" s="60">
        <v>36126</v>
      </c>
      <c r="C34" s="60">
        <v>0</v>
      </c>
      <c r="D34" s="60">
        <v>60095</v>
      </c>
      <c r="E34" s="60">
        <v>7638</v>
      </c>
      <c r="F34" s="60">
        <v>0</v>
      </c>
      <c r="G34" s="60">
        <v>0</v>
      </c>
      <c r="H34" s="60"/>
    </row>
    <row r="35" spans="1:8" ht="16.5" customHeight="1" x14ac:dyDescent="0.2">
      <c r="A35" s="93" t="s">
        <v>57</v>
      </c>
      <c r="B35" s="56">
        <v>1004</v>
      </c>
      <c r="C35" s="56">
        <v>0</v>
      </c>
      <c r="D35" s="56">
        <v>3210</v>
      </c>
      <c r="E35" s="56">
        <v>2860</v>
      </c>
      <c r="F35" s="56">
        <v>0</v>
      </c>
      <c r="G35" s="56">
        <v>0</v>
      </c>
      <c r="H35" s="56">
        <v>0</v>
      </c>
    </row>
    <row r="36" spans="1:8" ht="14.25" x14ac:dyDescent="0.2">
      <c r="A36" s="93" t="s">
        <v>38</v>
      </c>
      <c r="B36" s="60"/>
      <c r="C36" s="60"/>
      <c r="D36" s="60"/>
      <c r="E36" s="60"/>
      <c r="F36" s="60"/>
      <c r="G36" s="60"/>
      <c r="H36" s="60"/>
    </row>
    <row r="37" spans="1:8" ht="25.5" customHeight="1" x14ac:dyDescent="0.2">
      <c r="A37" s="94" t="s">
        <v>105</v>
      </c>
      <c r="B37" s="82">
        <v>3369</v>
      </c>
      <c r="C37" s="82">
        <v>0</v>
      </c>
      <c r="D37" s="82">
        <v>19267</v>
      </c>
      <c r="E37" s="82">
        <v>0</v>
      </c>
      <c r="F37" s="82">
        <v>0</v>
      </c>
      <c r="G37" s="82">
        <v>0</v>
      </c>
      <c r="H37" s="82">
        <v>0</v>
      </c>
    </row>
    <row r="38" spans="1:8" ht="14.25" x14ac:dyDescent="0.2">
      <c r="A38" s="86" t="s">
        <v>190</v>
      </c>
      <c r="B38" s="56">
        <f>B39+40</f>
        <v>61682</v>
      </c>
      <c r="C38" s="56">
        <f t="shared" ref="C38:H38" si="7">C39+40</f>
        <v>40</v>
      </c>
      <c r="D38" s="56">
        <f t="shared" si="7"/>
        <v>121055</v>
      </c>
      <c r="E38" s="56">
        <f t="shared" si="7"/>
        <v>95450</v>
      </c>
      <c r="F38" s="56">
        <f t="shared" si="7"/>
        <v>40</v>
      </c>
      <c r="G38" s="56">
        <f t="shared" si="7"/>
        <v>40</v>
      </c>
      <c r="H38" s="56">
        <f t="shared" si="7"/>
        <v>52</v>
      </c>
    </row>
    <row r="39" spans="1:8" ht="13.5" customHeight="1" x14ac:dyDescent="0.2">
      <c r="A39" s="95" t="s">
        <v>191</v>
      </c>
      <c r="B39" s="60">
        <v>61642</v>
      </c>
      <c r="C39" s="60">
        <v>0</v>
      </c>
      <c r="D39" s="60">
        <v>121015</v>
      </c>
      <c r="E39" s="60">
        <v>95410</v>
      </c>
      <c r="F39" s="60">
        <v>0</v>
      </c>
      <c r="G39" s="60">
        <v>0</v>
      </c>
      <c r="H39" s="60">
        <v>12</v>
      </c>
    </row>
    <row r="40" spans="1:8" ht="40.5" customHeight="1" x14ac:dyDescent="0.2">
      <c r="A40" s="95" t="s">
        <v>223</v>
      </c>
      <c r="B40" s="60">
        <v>23350</v>
      </c>
      <c r="C40" s="60">
        <v>1243</v>
      </c>
      <c r="D40" s="60">
        <v>51188</v>
      </c>
      <c r="E40" s="60">
        <v>0</v>
      </c>
      <c r="F40" s="60">
        <v>0</v>
      </c>
      <c r="G40" s="60">
        <v>35873</v>
      </c>
      <c r="H40" s="60">
        <v>957</v>
      </c>
    </row>
    <row r="41" spans="1:8" ht="25.5" x14ac:dyDescent="0.2">
      <c r="A41" s="86" t="s">
        <v>194</v>
      </c>
      <c r="B41" s="56">
        <f t="shared" ref="B41:H41" si="8">42:42+43:43</f>
        <v>96172</v>
      </c>
      <c r="C41" s="56">
        <f t="shared" si="8"/>
        <v>0</v>
      </c>
      <c r="D41" s="56">
        <f t="shared" si="8"/>
        <v>136987</v>
      </c>
      <c r="E41" s="56">
        <f t="shared" si="8"/>
        <v>94149</v>
      </c>
      <c r="F41" s="56">
        <f t="shared" si="8"/>
        <v>0</v>
      </c>
      <c r="G41" s="56">
        <f t="shared" si="8"/>
        <v>0</v>
      </c>
      <c r="H41" s="56">
        <f t="shared" si="8"/>
        <v>1154</v>
      </c>
    </row>
    <row r="42" spans="1:8" ht="25.5" x14ac:dyDescent="0.2">
      <c r="A42" s="95" t="s">
        <v>193</v>
      </c>
      <c r="B42" s="60">
        <v>72150</v>
      </c>
      <c r="C42" s="60">
        <v>0</v>
      </c>
      <c r="D42" s="60">
        <v>96431</v>
      </c>
      <c r="E42" s="60">
        <v>90398</v>
      </c>
      <c r="F42" s="60">
        <v>0</v>
      </c>
      <c r="G42" s="60">
        <v>0</v>
      </c>
      <c r="H42" s="60">
        <v>1154</v>
      </c>
    </row>
    <row r="43" spans="1:8" ht="37.5" customHeight="1" thickBot="1" x14ac:dyDescent="0.25">
      <c r="A43" s="95" t="s">
        <v>224</v>
      </c>
      <c r="B43" s="60">
        <v>24022</v>
      </c>
      <c r="C43" s="60">
        <v>0</v>
      </c>
      <c r="D43" s="60">
        <v>40556</v>
      </c>
      <c r="E43" s="60">
        <v>3751</v>
      </c>
      <c r="F43" s="60">
        <v>0</v>
      </c>
      <c r="G43" s="60">
        <v>0</v>
      </c>
      <c r="H43" s="60">
        <v>0</v>
      </c>
    </row>
    <row r="44" spans="1:8" ht="15" customHeight="1" thickBot="1" x14ac:dyDescent="0.25">
      <c r="A44" s="35" t="s">
        <v>196</v>
      </c>
      <c r="B44" s="107">
        <f>SUM(B8+B12+B17+B18+B26+B31+B32+B35+B36+B37)</f>
        <v>15357634</v>
      </c>
      <c r="C44" s="107">
        <f t="shared" ref="C44:H44" si="9">SUM(C8+C12+C17+C18+C26+C31+C32+C35+C36+C37)</f>
        <v>8051763</v>
      </c>
      <c r="D44" s="107">
        <f t="shared" si="9"/>
        <v>25455976</v>
      </c>
      <c r="E44" s="107">
        <f t="shared" si="9"/>
        <v>18304223</v>
      </c>
      <c r="F44" s="107">
        <f t="shared" si="9"/>
        <v>13359267</v>
      </c>
      <c r="G44" s="107">
        <f t="shared" si="9"/>
        <v>10399789</v>
      </c>
      <c r="H44" s="107">
        <f t="shared" si="9"/>
        <v>34110</v>
      </c>
    </row>
    <row r="45" spans="1:8" ht="12.75" hidden="1" customHeight="1" x14ac:dyDescent="0.2"/>
    <row r="46" spans="1:8" x14ac:dyDescent="0.2">
      <c r="A46" s="12"/>
      <c r="B46" s="20"/>
      <c r="C46" s="20"/>
      <c r="D46" s="20"/>
      <c r="E46" s="20"/>
      <c r="F46" s="20"/>
      <c r="G46" s="20"/>
      <c r="H46" s="20"/>
    </row>
    <row r="47" spans="1:8" ht="1.5" customHeight="1" x14ac:dyDescent="0.2">
      <c r="A47" s="20"/>
      <c r="B47" s="20"/>
      <c r="C47" s="20"/>
      <c r="D47" s="20"/>
      <c r="E47" s="20"/>
      <c r="F47" s="20"/>
      <c r="G47" s="20"/>
      <c r="H47" s="20"/>
    </row>
    <row r="55" spans="1:1" x14ac:dyDescent="0.2">
      <c r="A55" s="48"/>
    </row>
  </sheetData>
  <mergeCells count="13">
    <mergeCell ref="A1:A6"/>
    <mergeCell ref="B1:H1"/>
    <mergeCell ref="B2:H2"/>
    <mergeCell ref="G5:G6"/>
    <mergeCell ref="H3:H6"/>
    <mergeCell ref="B3:C3"/>
    <mergeCell ref="B4:B6"/>
    <mergeCell ref="C4:C6"/>
    <mergeCell ref="D3:G3"/>
    <mergeCell ref="D4:D6"/>
    <mergeCell ref="E4:E6"/>
    <mergeCell ref="F4:G4"/>
    <mergeCell ref="F5:F6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opLeftCell="A40" zoomScale="96" zoomScaleNormal="96" workbookViewId="0">
      <selection activeCell="K37" sqref="K37:L37"/>
    </sheetView>
  </sheetViews>
  <sheetFormatPr defaultRowHeight="12.75" x14ac:dyDescent="0.2"/>
  <cols>
    <col min="1" max="1" width="48.7109375" style="1" customWidth="1"/>
    <col min="2" max="2" width="12" style="1" customWidth="1"/>
    <col min="3" max="3" width="10.85546875" style="375" customWidth="1"/>
    <col min="4" max="4" width="0.42578125" style="1" hidden="1" customWidth="1"/>
    <col min="5" max="5" width="9.140625" style="1" customWidth="1"/>
    <col min="6" max="6" width="0.42578125" style="1" hidden="1" customWidth="1"/>
    <col min="7" max="7" width="9.28515625" style="1" customWidth="1"/>
    <col min="8" max="8" width="2.5703125" style="1" hidden="1" customWidth="1"/>
    <col min="9" max="9" width="10.5703125" style="1" customWidth="1"/>
    <col min="10" max="10" width="8.28515625" style="1" hidden="1" customWidth="1"/>
    <col min="11" max="11" width="8.42578125" style="1" customWidth="1"/>
    <col min="12" max="12" width="0.140625" style="1" hidden="1" customWidth="1"/>
    <col min="13" max="15" width="7.42578125" style="1" customWidth="1"/>
    <col min="16" max="16" width="10.140625" style="1" customWidth="1"/>
    <col min="17" max="17" width="10" style="1" customWidth="1"/>
    <col min="18" max="18" width="7.85546875" style="1" customWidth="1"/>
    <col min="19" max="19" width="10.42578125" style="1" customWidth="1"/>
    <col min="20" max="20" width="9.85546875" style="1" customWidth="1"/>
    <col min="21" max="21" width="8.7109375" style="1" customWidth="1"/>
  </cols>
  <sheetData>
    <row r="1" spans="1:25" x14ac:dyDescent="0.2">
      <c r="A1" s="470" t="s">
        <v>1</v>
      </c>
      <c r="B1" s="476" t="s">
        <v>84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8"/>
    </row>
    <row r="2" spans="1:25" ht="12" customHeight="1" x14ac:dyDescent="0.2">
      <c r="A2" s="471"/>
      <c r="B2" s="542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5" ht="12.75" hidden="1" customHeight="1" x14ac:dyDescent="0.2">
      <c r="A3" s="471"/>
      <c r="B3" s="468" t="s">
        <v>127</v>
      </c>
      <c r="C3" s="533" t="s">
        <v>128</v>
      </c>
      <c r="D3" s="118"/>
      <c r="E3" s="527" t="s">
        <v>86</v>
      </c>
      <c r="F3" s="528"/>
      <c r="G3" s="528"/>
      <c r="H3" s="529"/>
      <c r="I3" s="527" t="s">
        <v>129</v>
      </c>
      <c r="J3" s="528"/>
      <c r="K3" s="528"/>
      <c r="L3" s="548"/>
      <c r="M3" s="545" t="s">
        <v>88</v>
      </c>
      <c r="N3" s="545" t="s">
        <v>89</v>
      </c>
      <c r="O3" s="545" t="s">
        <v>90</v>
      </c>
      <c r="P3" s="545" t="s">
        <v>131</v>
      </c>
      <c r="Q3" s="545" t="s">
        <v>132</v>
      </c>
      <c r="R3" s="545" t="s">
        <v>100</v>
      </c>
      <c r="S3" s="479" t="s">
        <v>133</v>
      </c>
      <c r="T3" s="545" t="s">
        <v>134</v>
      </c>
      <c r="U3" s="545" t="s">
        <v>135</v>
      </c>
    </row>
    <row r="4" spans="1:25" ht="31.5" customHeight="1" x14ac:dyDescent="0.2">
      <c r="A4" s="471"/>
      <c r="B4" s="490"/>
      <c r="C4" s="534"/>
      <c r="D4" s="119"/>
      <c r="E4" s="530"/>
      <c r="F4" s="531"/>
      <c r="G4" s="531"/>
      <c r="H4" s="532"/>
      <c r="I4" s="530"/>
      <c r="J4" s="531"/>
      <c r="K4" s="531"/>
      <c r="L4" s="549"/>
      <c r="M4" s="540"/>
      <c r="N4" s="540"/>
      <c r="O4" s="540"/>
      <c r="P4" s="540"/>
      <c r="Q4" s="540"/>
      <c r="R4" s="540"/>
      <c r="S4" s="540"/>
      <c r="T4" s="540"/>
      <c r="U4" s="540"/>
    </row>
    <row r="5" spans="1:25" ht="12.75" customHeight="1" x14ac:dyDescent="0.2">
      <c r="A5" s="471"/>
      <c r="B5" s="490"/>
      <c r="C5" s="534"/>
      <c r="D5" s="119"/>
      <c r="E5" s="533" t="s">
        <v>15</v>
      </c>
      <c r="F5" s="481"/>
      <c r="G5" s="533" t="s">
        <v>29</v>
      </c>
      <c r="H5" s="481"/>
      <c r="I5" s="533" t="s">
        <v>15</v>
      </c>
      <c r="J5" s="119"/>
      <c r="K5" s="533" t="s">
        <v>130</v>
      </c>
      <c r="L5" s="546"/>
      <c r="M5" s="540"/>
      <c r="N5" s="540"/>
      <c r="O5" s="540"/>
      <c r="P5" s="540"/>
      <c r="Q5" s="540"/>
      <c r="R5" s="540"/>
      <c r="S5" s="540"/>
      <c r="T5" s="540"/>
      <c r="U5" s="540"/>
    </row>
    <row r="6" spans="1:25" ht="65.25" customHeight="1" x14ac:dyDescent="0.2">
      <c r="A6" s="472"/>
      <c r="B6" s="469"/>
      <c r="C6" s="535"/>
      <c r="D6" s="120"/>
      <c r="E6" s="535"/>
      <c r="F6" s="482"/>
      <c r="G6" s="535"/>
      <c r="H6" s="482"/>
      <c r="I6" s="535"/>
      <c r="J6" s="120"/>
      <c r="K6" s="535"/>
      <c r="L6" s="547"/>
      <c r="M6" s="541"/>
      <c r="N6" s="541"/>
      <c r="O6" s="541"/>
      <c r="P6" s="541"/>
      <c r="Q6" s="541"/>
      <c r="R6" s="541"/>
      <c r="S6" s="541"/>
      <c r="T6" s="541"/>
      <c r="U6" s="541"/>
    </row>
    <row r="7" spans="1:25" x14ac:dyDescent="0.2">
      <c r="A7" s="33" t="s">
        <v>87</v>
      </c>
      <c r="B7" s="33">
        <v>79</v>
      </c>
      <c r="C7" s="525">
        <v>80</v>
      </c>
      <c r="D7" s="526"/>
      <c r="E7" s="525">
        <v>81</v>
      </c>
      <c r="F7" s="526"/>
      <c r="G7" s="525">
        <v>82</v>
      </c>
      <c r="H7" s="526"/>
      <c r="I7" s="525">
        <v>83</v>
      </c>
      <c r="J7" s="526"/>
      <c r="K7" s="525">
        <v>84</v>
      </c>
      <c r="L7" s="526"/>
      <c r="M7" s="32">
        <v>85</v>
      </c>
      <c r="N7" s="32">
        <v>86</v>
      </c>
      <c r="O7" s="32">
        <v>87</v>
      </c>
      <c r="P7" s="32">
        <v>88</v>
      </c>
      <c r="Q7" s="32">
        <v>89</v>
      </c>
      <c r="R7" s="33">
        <v>90</v>
      </c>
      <c r="S7" s="32">
        <v>91</v>
      </c>
      <c r="T7" s="33">
        <v>92</v>
      </c>
      <c r="U7" s="33">
        <v>93</v>
      </c>
      <c r="Y7" s="54"/>
    </row>
    <row r="8" spans="1:25" ht="24.75" customHeight="1" x14ac:dyDescent="0.2">
      <c r="A8" s="86" t="s">
        <v>30</v>
      </c>
      <c r="B8" s="55">
        <f>SUM(B9:B11)</f>
        <v>1073</v>
      </c>
      <c r="C8" s="368">
        <f t="shared" ref="C8:L8" si="0">SUM(C9:C11)</f>
        <v>1057</v>
      </c>
      <c r="D8" s="362">
        <f t="shared" si="0"/>
        <v>236</v>
      </c>
      <c r="E8" s="361">
        <f t="shared" si="0"/>
        <v>4831</v>
      </c>
      <c r="F8" s="362">
        <f t="shared" si="0"/>
        <v>0</v>
      </c>
      <c r="G8" s="361">
        <f t="shared" si="0"/>
        <v>4626</v>
      </c>
      <c r="H8" s="362">
        <f t="shared" si="0"/>
        <v>0</v>
      </c>
      <c r="I8" s="361">
        <f t="shared" si="0"/>
        <v>4919</v>
      </c>
      <c r="J8" s="362">
        <f t="shared" si="0"/>
        <v>4869</v>
      </c>
      <c r="K8" s="361">
        <f t="shared" si="0"/>
        <v>4869</v>
      </c>
      <c r="L8" s="362">
        <f t="shared" si="0"/>
        <v>173</v>
      </c>
      <c r="M8" s="56">
        <v>171</v>
      </c>
      <c r="N8" s="56">
        <f t="shared" ref="N8:U8" si="1">SUM(N9:N11)</f>
        <v>22</v>
      </c>
      <c r="O8" s="56">
        <f t="shared" si="1"/>
        <v>24</v>
      </c>
      <c r="P8" s="56">
        <f t="shared" si="1"/>
        <v>1110</v>
      </c>
      <c r="Q8" s="56">
        <f t="shared" si="1"/>
        <v>31</v>
      </c>
      <c r="R8" s="108">
        <f t="shared" si="1"/>
        <v>519</v>
      </c>
      <c r="S8" s="108">
        <f t="shared" si="1"/>
        <v>381378</v>
      </c>
      <c r="T8" s="108">
        <f t="shared" si="1"/>
        <v>449090</v>
      </c>
      <c r="U8" s="108">
        <f t="shared" si="1"/>
        <v>19589</v>
      </c>
    </row>
    <row r="9" spans="1:25" ht="16.5" customHeight="1" x14ac:dyDescent="0.2">
      <c r="A9" s="278" t="s">
        <v>25</v>
      </c>
      <c r="B9" s="285">
        <v>1071</v>
      </c>
      <c r="C9" s="536">
        <v>1055</v>
      </c>
      <c r="D9" s="537"/>
      <c r="E9" s="536">
        <v>4595</v>
      </c>
      <c r="F9" s="537"/>
      <c r="G9" s="536">
        <v>4390</v>
      </c>
      <c r="H9" s="537"/>
      <c r="I9" s="280">
        <v>4836</v>
      </c>
      <c r="J9" s="286">
        <v>4869</v>
      </c>
      <c r="K9" s="280">
        <v>4786</v>
      </c>
      <c r="L9" s="286">
        <v>173</v>
      </c>
      <c r="M9" s="280">
        <v>173</v>
      </c>
      <c r="N9" s="280">
        <v>22</v>
      </c>
      <c r="O9" s="280">
        <v>24</v>
      </c>
      <c r="P9" s="280">
        <v>1103</v>
      </c>
      <c r="Q9" s="280">
        <v>29</v>
      </c>
      <c r="R9" s="280">
        <v>504</v>
      </c>
      <c r="S9" s="286">
        <v>365678</v>
      </c>
      <c r="T9" s="263">
        <v>432582</v>
      </c>
      <c r="U9" s="263">
        <v>19085</v>
      </c>
    </row>
    <row r="10" spans="1:25" ht="14.25" customHeight="1" x14ac:dyDescent="0.2">
      <c r="A10" s="87" t="s">
        <v>26</v>
      </c>
      <c r="B10" s="104">
        <v>1</v>
      </c>
      <c r="C10" s="372">
        <v>1</v>
      </c>
      <c r="D10" s="117">
        <v>182</v>
      </c>
      <c r="E10" s="447">
        <v>182</v>
      </c>
      <c r="F10" s="449"/>
      <c r="G10" s="447">
        <v>182</v>
      </c>
      <c r="H10" s="449"/>
      <c r="I10" s="447">
        <v>63</v>
      </c>
      <c r="J10" s="449"/>
      <c r="K10" s="447">
        <v>63</v>
      </c>
      <c r="L10" s="449"/>
      <c r="M10" s="60">
        <v>0</v>
      </c>
      <c r="N10" s="60">
        <v>0</v>
      </c>
      <c r="O10" s="60">
        <v>0</v>
      </c>
      <c r="P10" s="60">
        <v>5</v>
      </c>
      <c r="Q10" s="60">
        <v>0</v>
      </c>
      <c r="R10" s="60">
        <v>2</v>
      </c>
      <c r="S10" s="60">
        <v>5200</v>
      </c>
      <c r="T10" s="60">
        <v>4900</v>
      </c>
      <c r="U10" s="60">
        <v>290</v>
      </c>
    </row>
    <row r="11" spans="1:25" ht="18" customHeight="1" x14ac:dyDescent="0.2">
      <c r="A11" s="87" t="s">
        <v>27</v>
      </c>
      <c r="B11" s="104">
        <v>1</v>
      </c>
      <c r="C11" s="372">
        <v>1</v>
      </c>
      <c r="D11" s="117">
        <v>54</v>
      </c>
      <c r="E11" s="447">
        <v>54</v>
      </c>
      <c r="F11" s="449"/>
      <c r="G11" s="447">
        <v>54</v>
      </c>
      <c r="H11" s="449"/>
      <c r="I11" s="447">
        <v>20</v>
      </c>
      <c r="J11" s="449"/>
      <c r="K11" s="447">
        <v>20</v>
      </c>
      <c r="L11" s="449"/>
      <c r="M11" s="60">
        <v>2</v>
      </c>
      <c r="N11" s="60">
        <v>0</v>
      </c>
      <c r="O11" s="60">
        <v>0</v>
      </c>
      <c r="P11" s="60">
        <v>2</v>
      </c>
      <c r="Q11" s="60">
        <v>2</v>
      </c>
      <c r="R11" s="60">
        <v>13</v>
      </c>
      <c r="S11" s="60">
        <v>10500</v>
      </c>
      <c r="T11" s="60">
        <v>11608</v>
      </c>
      <c r="U11" s="60">
        <v>214</v>
      </c>
    </row>
    <row r="12" spans="1:25" ht="27" customHeight="1" x14ac:dyDescent="0.2">
      <c r="A12" s="86" t="s">
        <v>48</v>
      </c>
      <c r="B12" s="55">
        <f>SUM(B13:B16)</f>
        <v>607</v>
      </c>
      <c r="C12" s="368">
        <f t="shared" ref="C12:L12" si="2">SUM(C13:C16)</f>
        <v>435</v>
      </c>
      <c r="D12" s="362">
        <f t="shared" si="2"/>
        <v>0</v>
      </c>
      <c r="E12" s="361">
        <f t="shared" si="2"/>
        <v>1825</v>
      </c>
      <c r="F12" s="362">
        <f t="shared" si="2"/>
        <v>0</v>
      </c>
      <c r="G12" s="505">
        <f t="shared" si="2"/>
        <v>1543</v>
      </c>
      <c r="H12" s="506">
        <f t="shared" si="2"/>
        <v>0</v>
      </c>
      <c r="I12" s="361">
        <f t="shared" si="2"/>
        <v>1053</v>
      </c>
      <c r="J12" s="362">
        <f t="shared" si="2"/>
        <v>0</v>
      </c>
      <c r="K12" s="361">
        <f t="shared" si="2"/>
        <v>940</v>
      </c>
      <c r="L12" s="362">
        <f t="shared" si="2"/>
        <v>0</v>
      </c>
      <c r="M12" s="55">
        <f t="shared" ref="M12:U12" si="3">SUM(M13:M16)</f>
        <v>142</v>
      </c>
      <c r="N12" s="55">
        <f t="shared" si="3"/>
        <v>46</v>
      </c>
      <c r="O12" s="55">
        <f t="shared" si="3"/>
        <v>55</v>
      </c>
      <c r="P12" s="55">
        <f t="shared" si="3"/>
        <v>88</v>
      </c>
      <c r="Q12" s="55">
        <f t="shared" si="3"/>
        <v>0</v>
      </c>
      <c r="R12" s="55">
        <f t="shared" si="3"/>
        <v>10</v>
      </c>
      <c r="S12" s="55">
        <f t="shared" si="3"/>
        <v>68833</v>
      </c>
      <c r="T12" s="55">
        <f t="shared" si="3"/>
        <v>72936</v>
      </c>
      <c r="U12" s="55">
        <f t="shared" si="3"/>
        <v>24330</v>
      </c>
    </row>
    <row r="13" spans="1:25" ht="21" customHeight="1" x14ac:dyDescent="0.2">
      <c r="A13" s="87" t="s">
        <v>49</v>
      </c>
      <c r="B13" s="271">
        <v>27</v>
      </c>
      <c r="C13" s="511">
        <v>27</v>
      </c>
      <c r="D13" s="512"/>
      <c r="E13" s="511">
        <v>845</v>
      </c>
      <c r="F13" s="512"/>
      <c r="G13" s="511">
        <v>817</v>
      </c>
      <c r="H13" s="512"/>
      <c r="I13" s="511">
        <v>507</v>
      </c>
      <c r="J13" s="512"/>
      <c r="K13" s="511">
        <v>502</v>
      </c>
      <c r="L13" s="512"/>
      <c r="M13" s="272">
        <v>28</v>
      </c>
      <c r="N13" s="272">
        <v>18</v>
      </c>
      <c r="O13" s="272">
        <v>13</v>
      </c>
      <c r="P13" s="272">
        <v>15</v>
      </c>
      <c r="Q13" s="272">
        <v>0</v>
      </c>
      <c r="R13" s="272">
        <v>5</v>
      </c>
      <c r="S13" s="272">
        <v>42359</v>
      </c>
      <c r="T13" s="272">
        <v>63107</v>
      </c>
      <c r="U13" s="272">
        <v>5165</v>
      </c>
    </row>
    <row r="14" spans="1:25" ht="40.5" customHeight="1" x14ac:dyDescent="0.2">
      <c r="A14" s="87" t="s">
        <v>219</v>
      </c>
      <c r="B14" s="366">
        <v>24</v>
      </c>
      <c r="C14" s="373">
        <v>21</v>
      </c>
      <c r="D14" s="366"/>
      <c r="E14" s="366">
        <v>154</v>
      </c>
      <c r="F14" s="366"/>
      <c r="G14" s="513">
        <v>123</v>
      </c>
      <c r="H14" s="514"/>
      <c r="I14" s="366">
        <v>117</v>
      </c>
      <c r="J14" s="366"/>
      <c r="K14" s="366">
        <v>95</v>
      </c>
      <c r="L14" s="366"/>
      <c r="M14" s="366">
        <v>7</v>
      </c>
      <c r="N14" s="366">
        <v>1</v>
      </c>
      <c r="O14" s="366">
        <v>4</v>
      </c>
      <c r="P14" s="366">
        <v>6</v>
      </c>
      <c r="Q14" s="366">
        <v>0</v>
      </c>
      <c r="R14" s="366">
        <v>0</v>
      </c>
      <c r="S14" s="366">
        <v>3798</v>
      </c>
      <c r="T14" s="366">
        <v>3798</v>
      </c>
      <c r="U14" s="366">
        <v>1478</v>
      </c>
    </row>
    <row r="15" spans="1:25" ht="30" customHeight="1" x14ac:dyDescent="0.2">
      <c r="A15" s="87" t="s">
        <v>52</v>
      </c>
      <c r="B15" s="370">
        <v>28</v>
      </c>
      <c r="C15" s="374">
        <v>22</v>
      </c>
      <c r="D15" s="370"/>
      <c r="E15" s="370">
        <v>132</v>
      </c>
      <c r="F15" s="370"/>
      <c r="G15" s="463">
        <v>109</v>
      </c>
      <c r="H15" s="465"/>
      <c r="I15" s="370">
        <v>112</v>
      </c>
      <c r="J15" s="370"/>
      <c r="K15" s="370">
        <v>97</v>
      </c>
      <c r="L15" s="370"/>
      <c r="M15" s="370">
        <v>5</v>
      </c>
      <c r="N15" s="370">
        <v>0</v>
      </c>
      <c r="O15" s="370">
        <v>0</v>
      </c>
      <c r="P15" s="370">
        <v>7</v>
      </c>
      <c r="Q15" s="370">
        <v>0</v>
      </c>
      <c r="R15" s="370">
        <v>0</v>
      </c>
      <c r="S15" s="370">
        <v>6149</v>
      </c>
      <c r="T15" s="370">
        <v>6031</v>
      </c>
      <c r="U15" s="370">
        <v>783</v>
      </c>
    </row>
    <row r="16" spans="1:25" ht="18" customHeight="1" x14ac:dyDescent="0.2">
      <c r="A16" s="87" t="s">
        <v>53</v>
      </c>
      <c r="B16" s="214">
        <v>528</v>
      </c>
      <c r="C16" s="521">
        <v>365</v>
      </c>
      <c r="D16" s="522"/>
      <c r="E16" s="521">
        <v>694</v>
      </c>
      <c r="F16" s="522"/>
      <c r="G16" s="521">
        <v>494</v>
      </c>
      <c r="H16" s="522"/>
      <c r="I16" s="521">
        <v>317</v>
      </c>
      <c r="J16" s="522"/>
      <c r="K16" s="521">
        <v>246</v>
      </c>
      <c r="L16" s="522"/>
      <c r="M16" s="62">
        <v>102</v>
      </c>
      <c r="N16" s="62">
        <v>27</v>
      </c>
      <c r="O16" s="62">
        <v>38</v>
      </c>
      <c r="P16" s="62">
        <v>60</v>
      </c>
      <c r="Q16" s="62">
        <v>0</v>
      </c>
      <c r="R16" s="359">
        <v>5</v>
      </c>
      <c r="S16" s="359">
        <v>16527</v>
      </c>
      <c r="T16" s="359">
        <v>0</v>
      </c>
      <c r="U16" s="359">
        <v>16904</v>
      </c>
    </row>
    <row r="17" spans="1:21" ht="29.25" customHeight="1" x14ac:dyDescent="0.2">
      <c r="A17" s="88" t="s">
        <v>54</v>
      </c>
      <c r="B17" s="135">
        <v>5</v>
      </c>
      <c r="C17" s="509">
        <v>5</v>
      </c>
      <c r="D17" s="510"/>
      <c r="E17" s="509">
        <v>84</v>
      </c>
      <c r="F17" s="510"/>
      <c r="G17" s="509">
        <v>84</v>
      </c>
      <c r="H17" s="510"/>
      <c r="I17" s="509">
        <v>10</v>
      </c>
      <c r="J17" s="510"/>
      <c r="K17" s="538">
        <v>10</v>
      </c>
      <c r="L17" s="539"/>
      <c r="M17" s="135">
        <v>2</v>
      </c>
      <c r="N17" s="135">
        <v>3</v>
      </c>
      <c r="O17" s="135">
        <v>1</v>
      </c>
      <c r="P17" s="135">
        <v>5</v>
      </c>
      <c r="Q17" s="135">
        <v>0</v>
      </c>
      <c r="R17" s="135">
        <v>1</v>
      </c>
      <c r="S17" s="135">
        <v>437</v>
      </c>
      <c r="T17" s="135">
        <v>437</v>
      </c>
      <c r="U17" s="135">
        <v>248</v>
      </c>
    </row>
    <row r="18" spans="1:21" ht="18.75" customHeight="1" x14ac:dyDescent="0.2">
      <c r="A18" s="86" t="s">
        <v>50</v>
      </c>
      <c r="B18" s="55">
        <f>SUM(B22:B25)</f>
        <v>8</v>
      </c>
      <c r="C18" s="368">
        <f t="shared" ref="C18:L18" si="4">SUM(C22:C25)</f>
        <v>8</v>
      </c>
      <c r="D18" s="362">
        <f t="shared" si="4"/>
        <v>0</v>
      </c>
      <c r="E18" s="361">
        <f t="shared" si="4"/>
        <v>15</v>
      </c>
      <c r="F18" s="362">
        <f t="shared" si="4"/>
        <v>0</v>
      </c>
      <c r="G18" s="361">
        <f t="shared" si="4"/>
        <v>13</v>
      </c>
      <c r="H18" s="362">
        <f t="shared" si="4"/>
        <v>0</v>
      </c>
      <c r="I18" s="361">
        <f t="shared" si="4"/>
        <v>11</v>
      </c>
      <c r="J18" s="362">
        <f t="shared" si="4"/>
        <v>0</v>
      </c>
      <c r="K18" s="361">
        <f t="shared" si="4"/>
        <v>9</v>
      </c>
      <c r="L18" s="362">
        <f t="shared" si="4"/>
        <v>0</v>
      </c>
      <c r="M18" s="55">
        <f t="shared" ref="M18:U18" si="5">SUM(M22:M25)</f>
        <v>4</v>
      </c>
      <c r="N18" s="55">
        <f t="shared" si="5"/>
        <v>2</v>
      </c>
      <c r="O18" s="55">
        <f t="shared" si="5"/>
        <v>0</v>
      </c>
      <c r="P18" s="55">
        <f t="shared" si="5"/>
        <v>1</v>
      </c>
      <c r="Q18" s="55">
        <f t="shared" si="5"/>
        <v>0</v>
      </c>
      <c r="R18" s="55">
        <f t="shared" si="5"/>
        <v>0</v>
      </c>
      <c r="S18" s="55">
        <f t="shared" si="5"/>
        <v>120</v>
      </c>
      <c r="T18" s="55">
        <f t="shared" si="5"/>
        <v>120</v>
      </c>
      <c r="U18" s="55">
        <f t="shared" si="5"/>
        <v>79</v>
      </c>
    </row>
    <row r="19" spans="1:21" ht="15" customHeight="1" x14ac:dyDescent="0.2">
      <c r="A19" s="89" t="s">
        <v>32</v>
      </c>
      <c r="B19" s="63">
        <f>SUM(B20:B25)</f>
        <v>13</v>
      </c>
      <c r="C19" s="369">
        <f t="shared" ref="C19:L19" si="6">SUM(C20:C25)</f>
        <v>13</v>
      </c>
      <c r="D19" s="365">
        <f t="shared" si="6"/>
        <v>0</v>
      </c>
      <c r="E19" s="364">
        <f t="shared" si="6"/>
        <v>163</v>
      </c>
      <c r="F19" s="365">
        <f t="shared" si="6"/>
        <v>0</v>
      </c>
      <c r="G19" s="364">
        <f t="shared" si="6"/>
        <v>137</v>
      </c>
      <c r="H19" s="365">
        <f t="shared" si="6"/>
        <v>0</v>
      </c>
      <c r="I19" s="364">
        <f t="shared" si="6"/>
        <v>105</v>
      </c>
      <c r="J19" s="365">
        <f t="shared" si="6"/>
        <v>0</v>
      </c>
      <c r="K19" s="364">
        <f t="shared" si="6"/>
        <v>99</v>
      </c>
      <c r="L19" s="365">
        <f t="shared" si="6"/>
        <v>0</v>
      </c>
      <c r="M19" s="63">
        <f t="shared" ref="M19:U19" si="7">SUM(M20:M25)</f>
        <v>12</v>
      </c>
      <c r="N19" s="63">
        <f t="shared" si="7"/>
        <v>7</v>
      </c>
      <c r="O19" s="63">
        <f t="shared" si="7"/>
        <v>3</v>
      </c>
      <c r="P19" s="63">
        <f t="shared" si="7"/>
        <v>1</v>
      </c>
      <c r="Q19" s="63">
        <f t="shared" si="7"/>
        <v>0</v>
      </c>
      <c r="R19" s="63">
        <f t="shared" si="7"/>
        <v>3</v>
      </c>
      <c r="S19" s="63">
        <f t="shared" si="7"/>
        <v>4929</v>
      </c>
      <c r="T19" s="63">
        <f t="shared" si="7"/>
        <v>7929</v>
      </c>
      <c r="U19" s="63">
        <f t="shared" si="7"/>
        <v>655</v>
      </c>
    </row>
    <row r="20" spans="1:21" ht="39" customHeight="1" x14ac:dyDescent="0.2">
      <c r="A20" s="90" t="s">
        <v>33</v>
      </c>
      <c r="B20" s="367">
        <v>1</v>
      </c>
      <c r="C20" s="517">
        <v>1</v>
      </c>
      <c r="D20" s="518"/>
      <c r="E20" s="517">
        <v>122</v>
      </c>
      <c r="F20" s="518"/>
      <c r="G20" s="517">
        <v>102</v>
      </c>
      <c r="H20" s="518"/>
      <c r="I20" s="517">
        <v>70</v>
      </c>
      <c r="J20" s="518"/>
      <c r="K20" s="517">
        <v>70</v>
      </c>
      <c r="L20" s="518"/>
      <c r="M20" s="68">
        <v>7</v>
      </c>
      <c r="N20" s="68">
        <v>5</v>
      </c>
      <c r="O20" s="68">
        <v>3</v>
      </c>
      <c r="P20" s="68">
        <v>0</v>
      </c>
      <c r="Q20" s="71">
        <v>0</v>
      </c>
      <c r="R20" s="60">
        <v>3</v>
      </c>
      <c r="S20" s="60">
        <v>4359</v>
      </c>
      <c r="T20" s="60">
        <v>7359</v>
      </c>
      <c r="U20" s="60">
        <v>394</v>
      </c>
    </row>
    <row r="21" spans="1:21" ht="48.75" customHeight="1" x14ac:dyDescent="0.2">
      <c r="A21" s="91" t="s">
        <v>211</v>
      </c>
      <c r="B21" s="360">
        <v>4</v>
      </c>
      <c r="C21" s="517">
        <v>4</v>
      </c>
      <c r="D21" s="518"/>
      <c r="E21" s="517">
        <v>26</v>
      </c>
      <c r="F21" s="518"/>
      <c r="G21" s="517">
        <v>22</v>
      </c>
      <c r="H21" s="518"/>
      <c r="I21" s="517">
        <v>24</v>
      </c>
      <c r="J21" s="518"/>
      <c r="K21" s="517">
        <v>20</v>
      </c>
      <c r="L21" s="518"/>
      <c r="M21" s="68">
        <v>1</v>
      </c>
      <c r="N21" s="68">
        <v>0</v>
      </c>
      <c r="O21" s="68">
        <v>0</v>
      </c>
      <c r="P21" s="68">
        <v>0</v>
      </c>
      <c r="Q21" s="68">
        <v>0</v>
      </c>
      <c r="R21" s="60">
        <v>0</v>
      </c>
      <c r="S21" s="60">
        <v>450</v>
      </c>
      <c r="T21" s="60">
        <v>450</v>
      </c>
      <c r="U21" s="60">
        <v>182</v>
      </c>
    </row>
    <row r="22" spans="1:21" ht="37.5" customHeight="1" x14ac:dyDescent="0.2">
      <c r="A22" s="90" t="s">
        <v>34</v>
      </c>
      <c r="B22" s="367">
        <v>1</v>
      </c>
      <c r="C22" s="517">
        <v>1</v>
      </c>
      <c r="D22" s="518"/>
      <c r="E22" s="517">
        <v>4</v>
      </c>
      <c r="F22" s="518"/>
      <c r="G22" s="519">
        <v>4</v>
      </c>
      <c r="H22" s="520"/>
      <c r="I22" s="519">
        <v>4</v>
      </c>
      <c r="J22" s="520"/>
      <c r="K22" s="519">
        <v>4</v>
      </c>
      <c r="L22" s="520"/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0">
        <v>0</v>
      </c>
      <c r="S22" s="60">
        <v>120</v>
      </c>
      <c r="T22" s="60">
        <v>120</v>
      </c>
      <c r="U22" s="60">
        <v>8</v>
      </c>
    </row>
    <row r="23" spans="1:21" ht="27" customHeight="1" x14ac:dyDescent="0.2">
      <c r="A23" s="90" t="s">
        <v>207</v>
      </c>
      <c r="B23" s="367">
        <v>3</v>
      </c>
      <c r="C23" s="447">
        <v>3</v>
      </c>
      <c r="D23" s="449"/>
      <c r="E23" s="447">
        <v>5</v>
      </c>
      <c r="F23" s="449"/>
      <c r="G23" s="447">
        <v>5</v>
      </c>
      <c r="H23" s="449"/>
      <c r="I23" s="447">
        <v>2</v>
      </c>
      <c r="J23" s="449"/>
      <c r="K23" s="447">
        <v>2</v>
      </c>
      <c r="L23" s="449"/>
      <c r="M23" s="60">
        <v>2</v>
      </c>
      <c r="N23" s="60">
        <v>1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33</v>
      </c>
    </row>
    <row r="24" spans="1:21" ht="27" customHeight="1" x14ac:dyDescent="0.2">
      <c r="A24" s="90" t="s">
        <v>201</v>
      </c>
      <c r="B24" s="367">
        <v>3</v>
      </c>
      <c r="C24" s="515">
        <v>3</v>
      </c>
      <c r="D24" s="516"/>
      <c r="E24" s="515">
        <v>5</v>
      </c>
      <c r="F24" s="516"/>
      <c r="G24" s="515">
        <v>3</v>
      </c>
      <c r="H24" s="516"/>
      <c r="I24" s="515">
        <v>4</v>
      </c>
      <c r="J24" s="516"/>
      <c r="K24" s="515">
        <v>2</v>
      </c>
      <c r="L24" s="516"/>
      <c r="M24" s="73">
        <v>1</v>
      </c>
      <c r="N24" s="73">
        <v>0</v>
      </c>
      <c r="O24" s="73">
        <v>0</v>
      </c>
      <c r="P24" s="73">
        <v>1</v>
      </c>
      <c r="Q24" s="73">
        <v>0</v>
      </c>
      <c r="R24" s="60">
        <v>0</v>
      </c>
      <c r="S24" s="60">
        <v>0</v>
      </c>
      <c r="T24" s="60">
        <v>0</v>
      </c>
      <c r="U24" s="60">
        <v>26</v>
      </c>
    </row>
    <row r="25" spans="1:21" ht="15" customHeight="1" x14ac:dyDescent="0.2">
      <c r="A25" s="90" t="s">
        <v>203</v>
      </c>
      <c r="B25" s="367">
        <v>1</v>
      </c>
      <c r="C25" s="515">
        <v>1</v>
      </c>
      <c r="D25" s="516"/>
      <c r="E25" s="515">
        <v>1</v>
      </c>
      <c r="F25" s="516"/>
      <c r="G25" s="515">
        <v>1</v>
      </c>
      <c r="H25" s="516"/>
      <c r="I25" s="515">
        <v>1</v>
      </c>
      <c r="J25" s="516"/>
      <c r="K25" s="515">
        <v>1</v>
      </c>
      <c r="L25" s="516"/>
      <c r="M25" s="73">
        <v>1</v>
      </c>
      <c r="N25" s="73">
        <v>1</v>
      </c>
      <c r="O25" s="73">
        <v>0</v>
      </c>
      <c r="P25" s="73">
        <v>0</v>
      </c>
      <c r="Q25" s="73">
        <v>0</v>
      </c>
      <c r="R25" s="60">
        <v>0</v>
      </c>
      <c r="S25" s="60">
        <v>0</v>
      </c>
      <c r="T25" s="84">
        <v>0</v>
      </c>
      <c r="U25" s="60">
        <v>12</v>
      </c>
    </row>
    <row r="26" spans="1:21" ht="17.25" customHeight="1" x14ac:dyDescent="0.2">
      <c r="A26" s="92" t="s">
        <v>40</v>
      </c>
      <c r="B26" s="55">
        <f>SUM(B30)</f>
        <v>1</v>
      </c>
      <c r="C26" s="368">
        <f t="shared" ref="C26:L26" si="8">SUM(C30)</f>
        <v>1</v>
      </c>
      <c r="D26" s="362">
        <f t="shared" si="8"/>
        <v>0</v>
      </c>
      <c r="E26" s="361">
        <f t="shared" si="8"/>
        <v>1</v>
      </c>
      <c r="F26" s="362">
        <f t="shared" si="8"/>
        <v>0</v>
      </c>
      <c r="G26" s="361">
        <f t="shared" si="8"/>
        <v>1</v>
      </c>
      <c r="H26" s="362">
        <f t="shared" si="8"/>
        <v>0</v>
      </c>
      <c r="I26" s="361">
        <f t="shared" si="8"/>
        <v>1</v>
      </c>
      <c r="J26" s="362">
        <f t="shared" si="8"/>
        <v>0</v>
      </c>
      <c r="K26" s="361">
        <f t="shared" si="8"/>
        <v>1</v>
      </c>
      <c r="L26" s="362">
        <f t="shared" si="8"/>
        <v>0</v>
      </c>
      <c r="M26" s="55">
        <f t="shared" ref="M26:U26" si="9">SUM(M30)</f>
        <v>0</v>
      </c>
      <c r="N26" s="55">
        <f t="shared" si="9"/>
        <v>0</v>
      </c>
      <c r="O26" s="55">
        <f t="shared" si="9"/>
        <v>2</v>
      </c>
      <c r="P26" s="55">
        <f t="shared" si="9"/>
        <v>0</v>
      </c>
      <c r="Q26" s="55">
        <f t="shared" si="9"/>
        <v>0</v>
      </c>
      <c r="R26" s="55">
        <f t="shared" si="9"/>
        <v>0</v>
      </c>
      <c r="S26" s="55">
        <f t="shared" si="9"/>
        <v>0</v>
      </c>
      <c r="T26" s="55">
        <f t="shared" si="9"/>
        <v>0</v>
      </c>
      <c r="U26" s="55">
        <f t="shared" si="9"/>
        <v>67</v>
      </c>
    </row>
    <row r="27" spans="1:21" ht="16.5" customHeight="1" x14ac:dyDescent="0.2">
      <c r="A27" s="89" t="s">
        <v>39</v>
      </c>
      <c r="B27" s="63">
        <f>SUM(B28:B30)</f>
        <v>9</v>
      </c>
      <c r="C27" s="369">
        <f t="shared" ref="C27:L27" si="10">SUM(C28:C30)</f>
        <v>7</v>
      </c>
      <c r="D27" s="365">
        <f t="shared" si="10"/>
        <v>0</v>
      </c>
      <c r="E27" s="364">
        <f t="shared" si="10"/>
        <v>57</v>
      </c>
      <c r="F27" s="365">
        <f t="shared" si="10"/>
        <v>0</v>
      </c>
      <c r="G27" s="523">
        <f t="shared" si="10"/>
        <v>48</v>
      </c>
      <c r="H27" s="524">
        <f t="shared" si="10"/>
        <v>0</v>
      </c>
      <c r="I27" s="364">
        <f t="shared" si="10"/>
        <v>30</v>
      </c>
      <c r="J27" s="365">
        <f t="shared" si="10"/>
        <v>0</v>
      </c>
      <c r="K27" s="364">
        <f t="shared" si="10"/>
        <v>15</v>
      </c>
      <c r="L27" s="365">
        <f t="shared" si="10"/>
        <v>0</v>
      </c>
      <c r="M27" s="63">
        <f t="shared" ref="M27:U27" si="11">SUM(M28:M30)</f>
        <v>4</v>
      </c>
      <c r="N27" s="63">
        <f t="shared" si="11"/>
        <v>1</v>
      </c>
      <c r="O27" s="63">
        <f t="shared" si="11"/>
        <v>5</v>
      </c>
      <c r="P27" s="63">
        <f t="shared" si="11"/>
        <v>0</v>
      </c>
      <c r="Q27" s="63">
        <f t="shared" si="11"/>
        <v>0</v>
      </c>
      <c r="R27" s="63">
        <f t="shared" si="11"/>
        <v>0</v>
      </c>
      <c r="S27" s="63">
        <f t="shared" si="11"/>
        <v>0</v>
      </c>
      <c r="T27" s="63">
        <f t="shared" si="11"/>
        <v>0</v>
      </c>
      <c r="U27" s="63">
        <f t="shared" si="11"/>
        <v>678</v>
      </c>
    </row>
    <row r="28" spans="1:21" ht="25.5" customHeight="1" x14ac:dyDescent="0.2">
      <c r="A28" s="87" t="s">
        <v>55</v>
      </c>
      <c r="B28" s="231">
        <v>1</v>
      </c>
      <c r="C28" s="507">
        <v>1</v>
      </c>
      <c r="D28" s="508"/>
      <c r="E28" s="507">
        <v>32</v>
      </c>
      <c r="F28" s="508"/>
      <c r="G28" s="507">
        <v>32</v>
      </c>
      <c r="H28" s="508"/>
      <c r="I28" s="507">
        <v>11</v>
      </c>
      <c r="J28" s="508"/>
      <c r="K28" s="507">
        <v>11</v>
      </c>
      <c r="L28" s="508"/>
      <c r="M28" s="232">
        <v>3</v>
      </c>
      <c r="N28" s="232">
        <v>1</v>
      </c>
      <c r="O28" s="232">
        <v>1</v>
      </c>
      <c r="P28" s="232">
        <v>0</v>
      </c>
      <c r="Q28" s="232">
        <v>0</v>
      </c>
      <c r="R28" s="232">
        <v>0</v>
      </c>
      <c r="S28" s="232">
        <v>0</v>
      </c>
      <c r="T28" s="232">
        <v>0</v>
      </c>
      <c r="U28" s="232">
        <v>184</v>
      </c>
    </row>
    <row r="29" spans="1:21" ht="41.25" customHeight="1" x14ac:dyDescent="0.2">
      <c r="A29" s="87" t="s">
        <v>225</v>
      </c>
      <c r="B29" s="231">
        <v>7</v>
      </c>
      <c r="C29" s="507">
        <v>5</v>
      </c>
      <c r="D29" s="508"/>
      <c r="E29" s="507">
        <v>24</v>
      </c>
      <c r="F29" s="508"/>
      <c r="G29" s="507">
        <v>15</v>
      </c>
      <c r="H29" s="508"/>
      <c r="I29" s="507">
        <v>18</v>
      </c>
      <c r="J29" s="508"/>
      <c r="K29" s="507">
        <v>3</v>
      </c>
      <c r="L29" s="508"/>
      <c r="M29" s="232">
        <v>1</v>
      </c>
      <c r="N29" s="232"/>
      <c r="O29" s="232">
        <v>2</v>
      </c>
      <c r="P29" s="232">
        <v>0</v>
      </c>
      <c r="Q29" s="232">
        <v>0</v>
      </c>
      <c r="R29" s="232">
        <v>0</v>
      </c>
      <c r="S29" s="232">
        <v>0</v>
      </c>
      <c r="T29" s="232">
        <v>0</v>
      </c>
      <c r="U29" s="232">
        <v>427</v>
      </c>
    </row>
    <row r="30" spans="1:21" ht="30" customHeight="1" x14ac:dyDescent="0.2">
      <c r="A30" s="87" t="s">
        <v>51</v>
      </c>
      <c r="B30" s="231">
        <v>1</v>
      </c>
      <c r="C30" s="507">
        <v>1</v>
      </c>
      <c r="D30" s="508"/>
      <c r="E30" s="507">
        <v>1</v>
      </c>
      <c r="F30" s="508"/>
      <c r="G30" s="507">
        <v>1</v>
      </c>
      <c r="H30" s="508"/>
      <c r="I30" s="507">
        <v>1</v>
      </c>
      <c r="J30" s="508"/>
      <c r="K30" s="507">
        <v>1</v>
      </c>
      <c r="L30" s="508"/>
      <c r="M30" s="232">
        <v>0</v>
      </c>
      <c r="N30" s="232">
        <v>0</v>
      </c>
      <c r="O30" s="232">
        <v>2</v>
      </c>
      <c r="P30" s="232">
        <v>0</v>
      </c>
      <c r="Q30" s="232">
        <v>0</v>
      </c>
      <c r="R30" s="232">
        <v>0</v>
      </c>
      <c r="S30" s="232">
        <v>0</v>
      </c>
      <c r="T30" s="232">
        <v>0</v>
      </c>
      <c r="U30" s="232">
        <v>67</v>
      </c>
    </row>
    <row r="31" spans="1:21" ht="15" customHeight="1" x14ac:dyDescent="0.2">
      <c r="A31" s="86" t="s">
        <v>36</v>
      </c>
      <c r="B31" s="80"/>
      <c r="C31" s="505"/>
      <c r="D31" s="506"/>
      <c r="E31" s="505"/>
      <c r="F31" s="506"/>
      <c r="G31" s="505"/>
      <c r="H31" s="506"/>
      <c r="I31" s="505"/>
      <c r="J31" s="506"/>
      <c r="K31" s="505"/>
      <c r="L31" s="506"/>
      <c r="M31" s="56"/>
      <c r="N31" s="56"/>
      <c r="O31" s="56"/>
      <c r="P31" s="56"/>
      <c r="Q31" s="56"/>
      <c r="R31" s="84"/>
      <c r="S31" s="84"/>
      <c r="T31" s="84"/>
      <c r="U31" s="84"/>
    </row>
    <row r="32" spans="1:21" ht="13.5" customHeight="1" x14ac:dyDescent="0.2">
      <c r="A32" s="86" t="s">
        <v>41</v>
      </c>
      <c r="B32" s="55">
        <f>SUM(B33:B34)</f>
        <v>10</v>
      </c>
      <c r="C32" s="368">
        <f t="shared" ref="C32:L32" si="12">SUM(C33:C34)</f>
        <v>31</v>
      </c>
      <c r="D32" s="362">
        <f t="shared" si="12"/>
        <v>0</v>
      </c>
      <c r="E32" s="361">
        <f t="shared" si="12"/>
        <v>0</v>
      </c>
      <c r="F32" s="362">
        <f t="shared" si="12"/>
        <v>0</v>
      </c>
      <c r="G32" s="361">
        <f t="shared" si="12"/>
        <v>0</v>
      </c>
      <c r="H32" s="362">
        <f t="shared" si="12"/>
        <v>0</v>
      </c>
      <c r="I32" s="361">
        <f t="shared" si="12"/>
        <v>9</v>
      </c>
      <c r="J32" s="362">
        <f t="shared" si="12"/>
        <v>0</v>
      </c>
      <c r="K32" s="361">
        <f t="shared" si="12"/>
        <v>9</v>
      </c>
      <c r="L32" s="362">
        <f t="shared" si="12"/>
        <v>0</v>
      </c>
      <c r="M32" s="55">
        <f t="shared" ref="M32:U32" si="13">SUM(M33:M34)</f>
        <v>9</v>
      </c>
      <c r="N32" s="55">
        <f t="shared" si="13"/>
        <v>1</v>
      </c>
      <c r="O32" s="55">
        <f t="shared" si="13"/>
        <v>1</v>
      </c>
      <c r="P32" s="55">
        <f t="shared" si="13"/>
        <v>0</v>
      </c>
      <c r="Q32" s="55">
        <f t="shared" si="13"/>
        <v>0</v>
      </c>
      <c r="R32" s="55">
        <f t="shared" si="13"/>
        <v>0</v>
      </c>
      <c r="S32" s="55">
        <f t="shared" si="13"/>
        <v>0</v>
      </c>
      <c r="T32" s="55">
        <f t="shared" si="13"/>
        <v>0</v>
      </c>
      <c r="U32" s="55">
        <f t="shared" si="13"/>
        <v>213</v>
      </c>
    </row>
    <row r="33" spans="1:22" ht="27.75" customHeight="1" x14ac:dyDescent="0.2">
      <c r="A33" s="90" t="s">
        <v>56</v>
      </c>
      <c r="B33" s="358">
        <v>1</v>
      </c>
      <c r="C33" s="439">
        <v>23</v>
      </c>
      <c r="D33" s="441"/>
      <c r="E33" s="439">
        <v>0</v>
      </c>
      <c r="F33" s="441"/>
      <c r="G33" s="439">
        <v>0</v>
      </c>
      <c r="H33" s="441"/>
      <c r="I33" s="439">
        <v>6</v>
      </c>
      <c r="J33" s="441"/>
      <c r="K33" s="439">
        <v>6</v>
      </c>
      <c r="L33" s="441"/>
      <c r="M33" s="371">
        <v>5</v>
      </c>
      <c r="N33" s="371">
        <v>1</v>
      </c>
      <c r="O33" s="371">
        <v>1</v>
      </c>
      <c r="P33" s="371">
        <v>0</v>
      </c>
      <c r="Q33" s="371">
        <v>0</v>
      </c>
      <c r="R33" s="371">
        <v>0</v>
      </c>
      <c r="S33" s="371">
        <v>0</v>
      </c>
      <c r="T33" s="371">
        <v>0</v>
      </c>
      <c r="U33" s="371">
        <v>110</v>
      </c>
    </row>
    <row r="34" spans="1:22" ht="14.25" customHeight="1" x14ac:dyDescent="0.2">
      <c r="A34" s="90" t="s">
        <v>37</v>
      </c>
      <c r="B34" s="358">
        <v>9</v>
      </c>
      <c r="C34" s="439">
        <v>8</v>
      </c>
      <c r="D34" s="441"/>
      <c r="E34" s="439">
        <v>0</v>
      </c>
      <c r="F34" s="441"/>
      <c r="G34" s="439">
        <v>0</v>
      </c>
      <c r="H34" s="441"/>
      <c r="I34" s="439">
        <v>3</v>
      </c>
      <c r="J34" s="441"/>
      <c r="K34" s="439">
        <v>3</v>
      </c>
      <c r="L34" s="441"/>
      <c r="M34" s="371">
        <v>4</v>
      </c>
      <c r="N34" s="371">
        <v>0</v>
      </c>
      <c r="O34" s="371">
        <v>0</v>
      </c>
      <c r="P34" s="371">
        <v>0</v>
      </c>
      <c r="Q34" s="371">
        <v>0</v>
      </c>
      <c r="R34" s="371">
        <v>0</v>
      </c>
      <c r="S34" s="371">
        <v>0</v>
      </c>
      <c r="T34" s="371">
        <v>0</v>
      </c>
      <c r="U34" s="371">
        <v>103</v>
      </c>
    </row>
    <row r="35" spans="1:22" ht="15" customHeight="1" x14ac:dyDescent="0.2">
      <c r="A35" s="93" t="s">
        <v>57</v>
      </c>
      <c r="B35" s="135">
        <v>1</v>
      </c>
      <c r="C35" s="509">
        <v>1</v>
      </c>
      <c r="D35" s="510"/>
      <c r="E35" s="509">
        <v>6</v>
      </c>
      <c r="F35" s="510"/>
      <c r="G35" s="509">
        <v>6</v>
      </c>
      <c r="H35" s="510"/>
      <c r="I35" s="509">
        <v>4</v>
      </c>
      <c r="J35" s="510"/>
      <c r="K35" s="509">
        <v>4</v>
      </c>
      <c r="L35" s="510"/>
      <c r="M35" s="135">
        <v>0</v>
      </c>
      <c r="N35" s="135">
        <v>0</v>
      </c>
      <c r="O35" s="135">
        <v>0</v>
      </c>
      <c r="P35" s="135">
        <v>1</v>
      </c>
      <c r="Q35" s="135">
        <v>0</v>
      </c>
      <c r="R35" s="135">
        <v>0</v>
      </c>
      <c r="S35" s="135">
        <v>928</v>
      </c>
      <c r="T35" s="135">
        <v>928</v>
      </c>
      <c r="U35" s="135">
        <v>12</v>
      </c>
    </row>
    <row r="36" spans="1:22" ht="14.25" customHeight="1" x14ac:dyDescent="0.2">
      <c r="A36" s="93" t="s">
        <v>38</v>
      </c>
      <c r="B36" s="81"/>
      <c r="C36" s="447"/>
      <c r="D36" s="449"/>
      <c r="E36" s="447"/>
      <c r="F36" s="449"/>
      <c r="G36" s="447"/>
      <c r="H36" s="449"/>
      <c r="I36" s="447"/>
      <c r="J36" s="449"/>
      <c r="K36" s="447"/>
      <c r="L36" s="449"/>
      <c r="M36" s="60"/>
      <c r="N36" s="60"/>
      <c r="O36" s="60"/>
      <c r="P36" s="60"/>
      <c r="Q36" s="60"/>
      <c r="R36" s="84"/>
      <c r="S36" s="84"/>
      <c r="T36" s="84"/>
      <c r="U36" s="84"/>
    </row>
    <row r="37" spans="1:22" ht="29.25" customHeight="1" x14ac:dyDescent="0.2">
      <c r="A37" s="86" t="s">
        <v>105</v>
      </c>
      <c r="B37" s="135">
        <v>1</v>
      </c>
      <c r="C37" s="509">
        <v>1</v>
      </c>
      <c r="D37" s="510"/>
      <c r="E37" s="509">
        <v>22</v>
      </c>
      <c r="F37" s="510"/>
      <c r="G37" s="509">
        <v>22</v>
      </c>
      <c r="H37" s="510"/>
      <c r="I37" s="509">
        <v>8</v>
      </c>
      <c r="J37" s="510"/>
      <c r="K37" s="509">
        <v>8</v>
      </c>
      <c r="L37" s="510"/>
      <c r="M37" s="135">
        <v>1</v>
      </c>
      <c r="N37" s="135">
        <v>1</v>
      </c>
      <c r="O37" s="135">
        <v>1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5">
        <v>30</v>
      </c>
    </row>
    <row r="38" spans="1:22" ht="15.75" customHeight="1" x14ac:dyDescent="0.2">
      <c r="A38" s="86" t="s">
        <v>190</v>
      </c>
      <c r="B38" s="56">
        <f>B39+B40</f>
        <v>2</v>
      </c>
      <c r="C38" s="55">
        <f>C39+C40</f>
        <v>2</v>
      </c>
      <c r="D38" s="56"/>
      <c r="E38" s="505">
        <f t="shared" ref="E38:N38" si="14">E39+E40</f>
        <v>5</v>
      </c>
      <c r="F38" s="506">
        <f t="shared" si="14"/>
        <v>0</v>
      </c>
      <c r="G38" s="505">
        <f t="shared" si="14"/>
        <v>4</v>
      </c>
      <c r="H38" s="506">
        <f t="shared" si="14"/>
        <v>0</v>
      </c>
      <c r="I38" s="361">
        <f t="shared" si="14"/>
        <v>4</v>
      </c>
      <c r="J38" s="362">
        <f t="shared" si="14"/>
        <v>0</v>
      </c>
      <c r="K38" s="361">
        <f t="shared" si="14"/>
        <v>4</v>
      </c>
      <c r="L38" s="362">
        <f t="shared" si="14"/>
        <v>0</v>
      </c>
      <c r="M38" s="56">
        <f t="shared" si="14"/>
        <v>2</v>
      </c>
      <c r="N38" s="56">
        <f t="shared" si="14"/>
        <v>1</v>
      </c>
      <c r="O38" s="56">
        <f t="shared" ref="O38:U38" si="15">O39+O40</f>
        <v>1</v>
      </c>
      <c r="P38" s="56">
        <f t="shared" si="15"/>
        <v>2</v>
      </c>
      <c r="Q38" s="56">
        <f t="shared" si="15"/>
        <v>0</v>
      </c>
      <c r="R38" s="56">
        <f t="shared" si="15"/>
        <v>0</v>
      </c>
      <c r="S38" s="56">
        <f t="shared" si="15"/>
        <v>318</v>
      </c>
      <c r="T38" s="56">
        <f t="shared" si="15"/>
        <v>318</v>
      </c>
      <c r="U38" s="56">
        <f t="shared" si="15"/>
        <v>140</v>
      </c>
    </row>
    <row r="39" spans="1:22" ht="14.25" customHeight="1" x14ac:dyDescent="0.2">
      <c r="A39" s="95" t="s">
        <v>191</v>
      </c>
      <c r="B39" s="60">
        <v>0</v>
      </c>
      <c r="C39" s="61">
        <v>0</v>
      </c>
      <c r="D39" s="60"/>
      <c r="E39" s="447">
        <v>0</v>
      </c>
      <c r="F39" s="449"/>
      <c r="G39" s="447">
        <v>0</v>
      </c>
      <c r="H39" s="449"/>
      <c r="I39" s="60">
        <v>0</v>
      </c>
      <c r="J39" s="60"/>
      <c r="K39" s="60">
        <v>0</v>
      </c>
      <c r="L39" s="60"/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</row>
    <row r="40" spans="1:22" ht="39" customHeight="1" x14ac:dyDescent="0.2">
      <c r="A40" s="95" t="s">
        <v>223</v>
      </c>
      <c r="B40" s="60">
        <v>2</v>
      </c>
      <c r="C40" s="61">
        <v>2</v>
      </c>
      <c r="D40" s="60"/>
      <c r="E40" s="447">
        <v>5</v>
      </c>
      <c r="F40" s="449"/>
      <c r="G40" s="447">
        <v>4</v>
      </c>
      <c r="H40" s="449"/>
      <c r="I40" s="60">
        <v>4</v>
      </c>
      <c r="J40" s="60"/>
      <c r="K40" s="60">
        <v>4</v>
      </c>
      <c r="L40" s="60"/>
      <c r="M40" s="60">
        <v>2</v>
      </c>
      <c r="N40" s="60">
        <v>1</v>
      </c>
      <c r="O40" s="60">
        <v>1</v>
      </c>
      <c r="P40" s="60">
        <v>2</v>
      </c>
      <c r="Q40" s="60">
        <v>0</v>
      </c>
      <c r="R40" s="60">
        <v>0</v>
      </c>
      <c r="S40" s="60">
        <v>318</v>
      </c>
      <c r="T40" s="60">
        <v>318</v>
      </c>
      <c r="U40" s="60">
        <v>140</v>
      </c>
    </row>
    <row r="41" spans="1:22" ht="25.5" x14ac:dyDescent="0.2">
      <c r="A41" s="86" t="s">
        <v>194</v>
      </c>
      <c r="B41" s="56">
        <f>42:42+43:43</f>
        <v>4</v>
      </c>
      <c r="C41" s="55">
        <f>42:42+43:43</f>
        <v>4</v>
      </c>
      <c r="D41" s="56">
        <f>42:42+43:43</f>
        <v>0</v>
      </c>
      <c r="E41" s="505">
        <f>42:42+43:43</f>
        <v>116</v>
      </c>
      <c r="F41" s="506"/>
      <c r="G41" s="505">
        <f>42:42+43:43</f>
        <v>116</v>
      </c>
      <c r="H41" s="506"/>
      <c r="I41" s="505">
        <f>42:42+43:43</f>
        <v>81</v>
      </c>
      <c r="J41" s="506"/>
      <c r="K41" s="505">
        <f>42:42+43:43</f>
        <v>81</v>
      </c>
      <c r="L41" s="506"/>
      <c r="M41" s="56">
        <f t="shared" ref="M41:U41" si="16">42:42+43:43</f>
        <v>2</v>
      </c>
      <c r="N41" s="56">
        <f t="shared" si="16"/>
        <v>2</v>
      </c>
      <c r="O41" s="56">
        <f t="shared" si="16"/>
        <v>0</v>
      </c>
      <c r="P41" s="56">
        <f t="shared" si="16"/>
        <v>0</v>
      </c>
      <c r="Q41" s="56">
        <f t="shared" si="16"/>
        <v>0</v>
      </c>
      <c r="R41" s="56">
        <f t="shared" si="16"/>
        <v>0</v>
      </c>
      <c r="S41" s="56">
        <f t="shared" si="16"/>
        <v>6554</v>
      </c>
      <c r="T41" s="56">
        <f t="shared" si="16"/>
        <v>6554</v>
      </c>
      <c r="U41" s="56">
        <f t="shared" si="16"/>
        <v>400</v>
      </c>
    </row>
    <row r="42" spans="1:22" ht="28.5" customHeight="1" x14ac:dyDescent="0.2">
      <c r="A42" s="95" t="s">
        <v>193</v>
      </c>
      <c r="B42" s="371">
        <v>1</v>
      </c>
      <c r="C42" s="237">
        <v>1</v>
      </c>
      <c r="D42" s="371"/>
      <c r="E42" s="439">
        <v>98</v>
      </c>
      <c r="F42" s="441"/>
      <c r="G42" s="439">
        <v>98</v>
      </c>
      <c r="H42" s="441"/>
      <c r="I42" s="371">
        <v>65</v>
      </c>
      <c r="J42" s="371"/>
      <c r="K42" s="371">
        <v>65</v>
      </c>
      <c r="L42" s="371"/>
      <c r="M42" s="371">
        <v>2</v>
      </c>
      <c r="N42" s="371">
        <v>2</v>
      </c>
      <c r="O42" s="371">
        <v>0</v>
      </c>
      <c r="P42" s="371">
        <v>0</v>
      </c>
      <c r="Q42" s="371">
        <v>0</v>
      </c>
      <c r="R42" s="371">
        <v>0</v>
      </c>
      <c r="S42" s="371">
        <v>6300</v>
      </c>
      <c r="T42" s="371">
        <v>6300</v>
      </c>
      <c r="U42" s="371">
        <v>365</v>
      </c>
    </row>
    <row r="43" spans="1:22" ht="37.5" customHeight="1" thickBot="1" x14ac:dyDescent="0.25">
      <c r="A43" s="95" t="s">
        <v>224</v>
      </c>
      <c r="B43" s="371">
        <v>3</v>
      </c>
      <c r="C43" s="237">
        <v>3</v>
      </c>
      <c r="D43" s="371"/>
      <c r="E43" s="439">
        <v>18</v>
      </c>
      <c r="F43" s="441"/>
      <c r="G43" s="439">
        <v>18</v>
      </c>
      <c r="H43" s="441"/>
      <c r="I43" s="371">
        <v>16</v>
      </c>
      <c r="J43" s="371"/>
      <c r="K43" s="371">
        <v>16</v>
      </c>
      <c r="L43" s="371"/>
      <c r="M43" s="371">
        <v>0</v>
      </c>
      <c r="N43" s="371">
        <v>0</v>
      </c>
      <c r="O43" s="371">
        <v>0</v>
      </c>
      <c r="P43" s="371">
        <v>0</v>
      </c>
      <c r="Q43" s="371">
        <v>0</v>
      </c>
      <c r="R43" s="371">
        <v>0</v>
      </c>
      <c r="S43" s="371">
        <v>254</v>
      </c>
      <c r="T43" s="371">
        <v>254</v>
      </c>
      <c r="U43" s="371">
        <v>35</v>
      </c>
    </row>
    <row r="44" spans="1:22" ht="15" customHeight="1" thickBot="1" x14ac:dyDescent="0.25">
      <c r="A44" s="35" t="s">
        <v>196</v>
      </c>
      <c r="B44" s="363">
        <f>SUM(B8+B12+B17+B18+B26+B31+B32+B35+B36+B37)</f>
        <v>1706</v>
      </c>
      <c r="C44" s="418">
        <f t="shared" ref="C44:U44" si="17">SUM(C8+C12+C17+C18+C26+C31+C32+C35+C36+C37)</f>
        <v>1539</v>
      </c>
      <c r="D44" s="418">
        <f t="shared" si="17"/>
        <v>236</v>
      </c>
      <c r="E44" s="418">
        <f t="shared" si="17"/>
        <v>6784</v>
      </c>
      <c r="F44" s="418">
        <f t="shared" si="17"/>
        <v>0</v>
      </c>
      <c r="G44" s="418">
        <f t="shared" si="17"/>
        <v>6295</v>
      </c>
      <c r="H44" s="418">
        <f t="shared" si="17"/>
        <v>0</v>
      </c>
      <c r="I44" s="418">
        <f t="shared" si="17"/>
        <v>6015</v>
      </c>
      <c r="J44" s="418">
        <f t="shared" si="17"/>
        <v>4869</v>
      </c>
      <c r="K44" s="418">
        <f t="shared" si="17"/>
        <v>5850</v>
      </c>
      <c r="L44" s="418">
        <f t="shared" si="17"/>
        <v>173</v>
      </c>
      <c r="M44" s="418">
        <f t="shared" si="17"/>
        <v>329</v>
      </c>
      <c r="N44" s="418">
        <f t="shared" si="17"/>
        <v>75</v>
      </c>
      <c r="O44" s="418">
        <f t="shared" si="17"/>
        <v>84</v>
      </c>
      <c r="P44" s="418">
        <f t="shared" si="17"/>
        <v>1205</v>
      </c>
      <c r="Q44" s="418">
        <f t="shared" si="17"/>
        <v>31</v>
      </c>
      <c r="R44" s="418">
        <f t="shared" si="17"/>
        <v>530</v>
      </c>
      <c r="S44" s="418">
        <f t="shared" si="17"/>
        <v>451696</v>
      </c>
      <c r="T44" s="418">
        <f t="shared" si="17"/>
        <v>523511</v>
      </c>
      <c r="U44" s="418">
        <f t="shared" si="17"/>
        <v>44568</v>
      </c>
      <c r="V44" s="31"/>
    </row>
  </sheetData>
  <mergeCells count="144">
    <mergeCell ref="S3:S6"/>
    <mergeCell ref="B1:U1"/>
    <mergeCell ref="B2:U2"/>
    <mergeCell ref="T3:T6"/>
    <mergeCell ref="U3:U6"/>
    <mergeCell ref="M3:M6"/>
    <mergeCell ref="R3:R6"/>
    <mergeCell ref="E5:F6"/>
    <mergeCell ref="K7:L7"/>
    <mergeCell ref="I7:J7"/>
    <mergeCell ref="Q3:Q6"/>
    <mergeCell ref="K5:L6"/>
    <mergeCell ref="P3:P6"/>
    <mergeCell ref="O3:O6"/>
    <mergeCell ref="N3:N6"/>
    <mergeCell ref="I5:I6"/>
    <mergeCell ref="E7:F7"/>
    <mergeCell ref="I3:L4"/>
    <mergeCell ref="G12:H12"/>
    <mergeCell ref="E9:F9"/>
    <mergeCell ref="E10:F10"/>
    <mergeCell ref="I10:J10"/>
    <mergeCell ref="I11:J11"/>
    <mergeCell ref="I17:J17"/>
    <mergeCell ref="K10:L10"/>
    <mergeCell ref="K17:L17"/>
    <mergeCell ref="I16:J16"/>
    <mergeCell ref="K16:L16"/>
    <mergeCell ref="K11:L11"/>
    <mergeCell ref="G13:H13"/>
    <mergeCell ref="K13:L13"/>
    <mergeCell ref="E13:F13"/>
    <mergeCell ref="A1:A6"/>
    <mergeCell ref="B3:B6"/>
    <mergeCell ref="C7:D7"/>
    <mergeCell ref="G11:H11"/>
    <mergeCell ref="E3:H4"/>
    <mergeCell ref="C3:C6"/>
    <mergeCell ref="E11:F11"/>
    <mergeCell ref="G7:H7"/>
    <mergeCell ref="G5:H6"/>
    <mergeCell ref="C9:D9"/>
    <mergeCell ref="G9:H9"/>
    <mergeCell ref="G10:H10"/>
    <mergeCell ref="G31:H31"/>
    <mergeCell ref="E37:F37"/>
    <mergeCell ref="E34:F34"/>
    <mergeCell ref="C36:D36"/>
    <mergeCell ref="E35:F35"/>
    <mergeCell ref="C33:D33"/>
    <mergeCell ref="C34:D34"/>
    <mergeCell ref="C31:D31"/>
    <mergeCell ref="G34:H34"/>
    <mergeCell ref="C35:D35"/>
    <mergeCell ref="C30:D30"/>
    <mergeCell ref="E29:F29"/>
    <mergeCell ref="C24:D24"/>
    <mergeCell ref="E22:F22"/>
    <mergeCell ref="E23:F23"/>
    <mergeCell ref="C37:D37"/>
    <mergeCell ref="E36:F36"/>
    <mergeCell ref="E33:F33"/>
    <mergeCell ref="E28:F28"/>
    <mergeCell ref="E25:F25"/>
    <mergeCell ref="E31:F31"/>
    <mergeCell ref="E30:F30"/>
    <mergeCell ref="G25:H25"/>
    <mergeCell ref="G22:H22"/>
    <mergeCell ref="G29:H29"/>
    <mergeCell ref="G28:H28"/>
    <mergeCell ref="I21:J21"/>
    <mergeCell ref="C13:D13"/>
    <mergeCell ref="C21:D21"/>
    <mergeCell ref="C16:D16"/>
    <mergeCell ref="E16:F16"/>
    <mergeCell ref="C17:D17"/>
    <mergeCell ref="C20:D20"/>
    <mergeCell ref="E21:F21"/>
    <mergeCell ref="E17:F17"/>
    <mergeCell ref="C25:D25"/>
    <mergeCell ref="E24:F24"/>
    <mergeCell ref="C22:D22"/>
    <mergeCell ref="C23:D23"/>
    <mergeCell ref="E20:F20"/>
    <mergeCell ref="C28:D28"/>
    <mergeCell ref="C29:D29"/>
    <mergeCell ref="G27:H27"/>
    <mergeCell ref="K28:L28"/>
    <mergeCell ref="I28:J28"/>
    <mergeCell ref="G30:H30"/>
    <mergeCell ref="I13:J13"/>
    <mergeCell ref="G14:H14"/>
    <mergeCell ref="G24:H24"/>
    <mergeCell ref="K23:L23"/>
    <mergeCell ref="K20:L20"/>
    <mergeCell ref="K24:L24"/>
    <mergeCell ref="K25:L25"/>
    <mergeCell ref="I22:J22"/>
    <mergeCell ref="G20:H20"/>
    <mergeCell ref="G16:H16"/>
    <mergeCell ref="G17:H17"/>
    <mergeCell ref="G15:H15"/>
    <mergeCell ref="K21:L21"/>
    <mergeCell ref="G23:H23"/>
    <mergeCell ref="I20:J20"/>
    <mergeCell ref="I23:J23"/>
    <mergeCell ref="K22:L22"/>
    <mergeCell ref="I24:J24"/>
    <mergeCell ref="I25:J25"/>
    <mergeCell ref="G21:H21"/>
    <mergeCell ref="I29:J29"/>
    <mergeCell ref="K29:L29"/>
    <mergeCell ref="K41:L41"/>
    <mergeCell ref="G43:H43"/>
    <mergeCell ref="I41:J41"/>
    <mergeCell ref="G41:H41"/>
    <mergeCell ref="G33:H33"/>
    <mergeCell ref="G37:H37"/>
    <mergeCell ref="K36:L36"/>
    <mergeCell ref="K37:L37"/>
    <mergeCell ref="I36:J36"/>
    <mergeCell ref="G38:H38"/>
    <mergeCell ref="I37:J37"/>
    <mergeCell ref="G35:H35"/>
    <mergeCell ref="G36:H36"/>
    <mergeCell ref="K35:L35"/>
    <mergeCell ref="I30:J30"/>
    <mergeCell ref="I33:J33"/>
    <mergeCell ref="I34:J34"/>
    <mergeCell ref="I31:J31"/>
    <mergeCell ref="I35:J35"/>
    <mergeCell ref="K33:L33"/>
    <mergeCell ref="K34:L34"/>
    <mergeCell ref="K31:L31"/>
    <mergeCell ref="K30:L30"/>
    <mergeCell ref="E38:F38"/>
    <mergeCell ref="E39:F39"/>
    <mergeCell ref="G39:H39"/>
    <mergeCell ref="E43:F43"/>
    <mergeCell ref="E40:F40"/>
    <mergeCell ref="G42:H42"/>
    <mergeCell ref="G40:H40"/>
    <mergeCell ref="E42:F42"/>
    <mergeCell ref="E41:F41"/>
  </mergeCells>
  <phoneticPr fontId="32" type="noConversion"/>
  <dataValidations count="1">
    <dataValidation type="list" allowBlank="1" showInputMessage="1" showErrorMessage="1" sqref="M3:N6">
      <formula1>serials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27" zoomScale="96" zoomScaleNormal="96" workbookViewId="0">
      <selection activeCell="P43" sqref="P43"/>
    </sheetView>
  </sheetViews>
  <sheetFormatPr defaultRowHeight="12.75" x14ac:dyDescent="0.2"/>
  <cols>
    <col min="1" max="1" width="47.5703125" style="1" customWidth="1"/>
    <col min="2" max="2" width="8" style="1" customWidth="1"/>
    <col min="3" max="3" width="7" style="1" customWidth="1"/>
    <col min="4" max="4" width="11.42578125" style="1" customWidth="1"/>
    <col min="5" max="5" width="6.85546875" style="1" customWidth="1"/>
    <col min="6" max="6" width="7.7109375" style="1" customWidth="1"/>
    <col min="7" max="7" width="8.140625" style="1" customWidth="1"/>
    <col min="8" max="8" width="10.28515625" style="1" customWidth="1"/>
    <col min="9" max="9" width="9.5703125" style="1" customWidth="1"/>
    <col min="10" max="10" width="9.42578125" style="1" customWidth="1"/>
    <col min="11" max="12" width="7.42578125" style="1" customWidth="1"/>
    <col min="13" max="13" width="11.42578125" style="1" customWidth="1"/>
    <col min="14" max="14" width="9.28515625" style="1" customWidth="1"/>
  </cols>
  <sheetData>
    <row r="1" spans="1:15" x14ac:dyDescent="0.2">
      <c r="A1" s="470" t="s">
        <v>1</v>
      </c>
      <c r="B1" s="476" t="s">
        <v>84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</row>
    <row r="2" spans="1:15" x14ac:dyDescent="0.2">
      <c r="A2" s="471"/>
      <c r="B2" s="542" t="s">
        <v>136</v>
      </c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</row>
    <row r="3" spans="1:15" ht="12.75" customHeight="1" x14ac:dyDescent="0.2">
      <c r="A3" s="471"/>
      <c r="B3" s="479" t="s">
        <v>137</v>
      </c>
      <c r="C3" s="479" t="s">
        <v>138</v>
      </c>
      <c r="D3" s="479" t="s">
        <v>139</v>
      </c>
      <c r="E3" s="479" t="s">
        <v>140</v>
      </c>
      <c r="F3" s="479" t="s">
        <v>141</v>
      </c>
      <c r="G3" s="479" t="s">
        <v>142</v>
      </c>
      <c r="H3" s="550" t="s">
        <v>143</v>
      </c>
      <c r="I3" s="553" t="s">
        <v>144</v>
      </c>
      <c r="J3" s="550" t="s">
        <v>143</v>
      </c>
      <c r="K3" s="479" t="s">
        <v>145</v>
      </c>
      <c r="L3" s="479" t="s">
        <v>83</v>
      </c>
      <c r="M3" s="479" t="s">
        <v>146</v>
      </c>
      <c r="N3" s="479" t="s">
        <v>83</v>
      </c>
    </row>
    <row r="4" spans="1:15" ht="165.75" customHeight="1" x14ac:dyDescent="0.2">
      <c r="A4" s="471"/>
      <c r="B4" s="540"/>
      <c r="C4" s="541"/>
      <c r="D4" s="541"/>
      <c r="E4" s="540"/>
      <c r="F4" s="540"/>
      <c r="G4" s="540"/>
      <c r="H4" s="551"/>
      <c r="I4" s="553"/>
      <c r="J4" s="552"/>
      <c r="K4" s="480"/>
      <c r="L4" s="480"/>
      <c r="M4" s="480"/>
      <c r="N4" s="540"/>
    </row>
    <row r="5" spans="1:15" x14ac:dyDescent="0.2">
      <c r="A5" s="33" t="s">
        <v>87</v>
      </c>
      <c r="B5" s="33">
        <v>94</v>
      </c>
      <c r="C5" s="32">
        <v>95</v>
      </c>
      <c r="D5" s="51">
        <v>96</v>
      </c>
      <c r="E5" s="32">
        <v>97</v>
      </c>
      <c r="F5" s="51">
        <v>98</v>
      </c>
      <c r="G5" s="50">
        <v>99</v>
      </c>
      <c r="H5" s="33">
        <v>100</v>
      </c>
      <c r="I5" s="32">
        <v>101</v>
      </c>
      <c r="J5" s="85">
        <v>102</v>
      </c>
      <c r="K5" s="32">
        <v>103</v>
      </c>
      <c r="L5" s="32">
        <v>104</v>
      </c>
      <c r="M5" s="32">
        <v>105</v>
      </c>
      <c r="N5" s="32">
        <v>106</v>
      </c>
      <c r="O5" s="5"/>
    </row>
    <row r="6" spans="1:15" ht="25.5" x14ac:dyDescent="0.2">
      <c r="A6" s="86" t="s">
        <v>30</v>
      </c>
      <c r="B6" s="55">
        <f>SUM(B7:B9)</f>
        <v>4</v>
      </c>
      <c r="C6" s="56">
        <f t="shared" ref="C6:N6" si="0">SUM(C7:C9)</f>
        <v>6</v>
      </c>
      <c r="D6" s="198">
        <f t="shared" si="0"/>
        <v>1796339</v>
      </c>
      <c r="E6" s="56">
        <f t="shared" si="0"/>
        <v>11</v>
      </c>
      <c r="F6" s="198">
        <f t="shared" si="0"/>
        <v>110</v>
      </c>
      <c r="G6" s="197">
        <f t="shared" si="0"/>
        <v>62326</v>
      </c>
      <c r="H6" s="56">
        <f t="shared" si="0"/>
        <v>40315</v>
      </c>
      <c r="I6" s="198">
        <f t="shared" si="0"/>
        <v>25561</v>
      </c>
      <c r="J6" s="56">
        <f t="shared" si="0"/>
        <v>16999</v>
      </c>
      <c r="K6" s="56">
        <f t="shared" si="0"/>
        <v>4303</v>
      </c>
      <c r="L6" s="56">
        <f t="shared" si="0"/>
        <v>2880</v>
      </c>
      <c r="M6" s="56">
        <f t="shared" si="0"/>
        <v>167687</v>
      </c>
      <c r="N6" s="56">
        <f t="shared" si="0"/>
        <v>102139</v>
      </c>
    </row>
    <row r="7" spans="1:15" ht="14.25" x14ac:dyDescent="0.2">
      <c r="A7" s="278" t="s">
        <v>25</v>
      </c>
      <c r="B7" s="285">
        <v>2</v>
      </c>
      <c r="C7" s="262">
        <v>4</v>
      </c>
      <c r="D7" s="281">
        <v>1110282</v>
      </c>
      <c r="E7" s="262">
        <v>9</v>
      </c>
      <c r="F7" s="281">
        <v>94</v>
      </c>
      <c r="G7" s="287">
        <v>60985</v>
      </c>
      <c r="H7" s="262">
        <v>39194</v>
      </c>
      <c r="I7" s="281">
        <v>25253</v>
      </c>
      <c r="J7" s="262">
        <v>16841</v>
      </c>
      <c r="K7" s="262">
        <v>4278</v>
      </c>
      <c r="L7" s="262">
        <v>2862</v>
      </c>
      <c r="M7" s="262">
        <v>162824</v>
      </c>
      <c r="N7" s="262">
        <v>99009</v>
      </c>
    </row>
    <row r="8" spans="1:15" ht="12" customHeight="1" x14ac:dyDescent="0.2">
      <c r="A8" s="87" t="s">
        <v>26</v>
      </c>
      <c r="B8" s="58">
        <v>1</v>
      </c>
      <c r="C8" s="60">
        <v>1</v>
      </c>
      <c r="D8" s="196">
        <v>558613</v>
      </c>
      <c r="E8" s="60">
        <v>1</v>
      </c>
      <c r="F8" s="196">
        <v>15</v>
      </c>
      <c r="G8" s="195">
        <v>220</v>
      </c>
      <c r="H8" s="60">
        <v>0</v>
      </c>
      <c r="I8" s="196">
        <v>150</v>
      </c>
      <c r="J8" s="60">
        <v>0</v>
      </c>
      <c r="K8" s="60">
        <v>7</v>
      </c>
      <c r="L8" s="60">
        <v>0</v>
      </c>
      <c r="M8" s="60">
        <v>1686</v>
      </c>
      <c r="N8" s="60">
        <v>30</v>
      </c>
    </row>
    <row r="9" spans="1:15" ht="14.25" x14ac:dyDescent="0.2">
      <c r="A9" s="87" t="s">
        <v>27</v>
      </c>
      <c r="B9" s="58">
        <v>1</v>
      </c>
      <c r="C9" s="60">
        <v>1</v>
      </c>
      <c r="D9" s="196">
        <v>127444</v>
      </c>
      <c r="E9" s="60">
        <v>1</v>
      </c>
      <c r="F9" s="196">
        <v>1</v>
      </c>
      <c r="G9" s="195">
        <v>1121</v>
      </c>
      <c r="H9" s="60">
        <v>1121</v>
      </c>
      <c r="I9" s="196">
        <v>158</v>
      </c>
      <c r="J9" s="60">
        <v>158</v>
      </c>
      <c r="K9" s="60">
        <v>18</v>
      </c>
      <c r="L9" s="60">
        <v>18</v>
      </c>
      <c r="M9" s="60">
        <v>3177</v>
      </c>
      <c r="N9" s="60">
        <v>3100</v>
      </c>
    </row>
    <row r="10" spans="1:15" ht="25.5" x14ac:dyDescent="0.2">
      <c r="A10" s="86" t="s">
        <v>48</v>
      </c>
      <c r="B10" s="55">
        <f>SUM(B11:B14)</f>
        <v>13</v>
      </c>
      <c r="C10" s="56">
        <f t="shared" ref="C10:N10" si="1">SUM(C11:C14)</f>
        <v>16</v>
      </c>
      <c r="D10" s="198">
        <f t="shared" si="1"/>
        <v>1231167</v>
      </c>
      <c r="E10" s="56">
        <f t="shared" si="1"/>
        <v>14</v>
      </c>
      <c r="F10" s="198">
        <f t="shared" si="1"/>
        <v>12</v>
      </c>
      <c r="G10" s="197">
        <f t="shared" si="1"/>
        <v>27749</v>
      </c>
      <c r="H10" s="56">
        <f t="shared" si="1"/>
        <v>20535</v>
      </c>
      <c r="I10" s="198">
        <f t="shared" si="1"/>
        <v>18354</v>
      </c>
      <c r="J10" s="55">
        <f t="shared" si="1"/>
        <v>13093</v>
      </c>
      <c r="K10" s="55">
        <f t="shared" si="1"/>
        <v>583</v>
      </c>
      <c r="L10" s="55">
        <f t="shared" si="1"/>
        <v>293</v>
      </c>
      <c r="M10" s="55">
        <f t="shared" si="1"/>
        <v>23329</v>
      </c>
      <c r="N10" s="55">
        <f t="shared" si="1"/>
        <v>4583</v>
      </c>
    </row>
    <row r="11" spans="1:15" ht="17.25" customHeight="1" x14ac:dyDescent="0.2">
      <c r="A11" s="87" t="s">
        <v>49</v>
      </c>
      <c r="B11" s="271">
        <v>12</v>
      </c>
      <c r="C11" s="272">
        <v>15</v>
      </c>
      <c r="D11" s="274">
        <v>1225253</v>
      </c>
      <c r="E11" s="272">
        <v>14</v>
      </c>
      <c r="F11" s="274">
        <v>11</v>
      </c>
      <c r="G11" s="275">
        <v>2749</v>
      </c>
      <c r="H11" s="272">
        <v>0</v>
      </c>
      <c r="I11" s="274">
        <v>2369</v>
      </c>
      <c r="J11" s="272">
        <v>0</v>
      </c>
      <c r="K11" s="272">
        <v>142</v>
      </c>
      <c r="L11" s="272">
        <v>0</v>
      </c>
      <c r="M11" s="272">
        <v>16042</v>
      </c>
      <c r="N11" s="272">
        <v>0</v>
      </c>
    </row>
    <row r="12" spans="1:15" ht="38.25" x14ac:dyDescent="0.2">
      <c r="A12" s="87" t="s">
        <v>219</v>
      </c>
      <c r="B12" s="61">
        <v>0</v>
      </c>
      <c r="C12" s="60">
        <v>0</v>
      </c>
      <c r="D12" s="196">
        <v>5581</v>
      </c>
      <c r="E12" s="60">
        <v>0</v>
      </c>
      <c r="F12" s="196">
        <v>0</v>
      </c>
      <c r="G12" s="195">
        <v>1720</v>
      </c>
      <c r="H12" s="60">
        <v>32</v>
      </c>
      <c r="I12" s="196">
        <v>1215</v>
      </c>
      <c r="J12" s="60">
        <v>25</v>
      </c>
      <c r="K12" s="60">
        <v>46</v>
      </c>
      <c r="L12" s="60">
        <v>0</v>
      </c>
      <c r="M12" s="60">
        <v>704</v>
      </c>
      <c r="N12" s="60">
        <v>30</v>
      </c>
    </row>
    <row r="13" spans="1:15" ht="33" customHeight="1" x14ac:dyDescent="0.2">
      <c r="A13" s="87" t="s">
        <v>52</v>
      </c>
      <c r="B13" s="61">
        <v>1</v>
      </c>
      <c r="C13" s="60">
        <v>1</v>
      </c>
      <c r="D13" s="196">
        <v>333</v>
      </c>
      <c r="E13" s="60">
        <v>0</v>
      </c>
      <c r="F13" s="196">
        <v>1</v>
      </c>
      <c r="G13" s="195">
        <v>746</v>
      </c>
      <c r="H13" s="60">
        <v>39</v>
      </c>
      <c r="I13" s="196">
        <v>389</v>
      </c>
      <c r="J13" s="60">
        <v>41</v>
      </c>
      <c r="K13" s="60">
        <v>33</v>
      </c>
      <c r="L13" s="60">
        <v>6</v>
      </c>
      <c r="M13" s="60">
        <v>1152</v>
      </c>
      <c r="N13" s="60">
        <v>5</v>
      </c>
    </row>
    <row r="14" spans="1:15" ht="14.25" x14ac:dyDescent="0.2">
      <c r="A14" s="87" t="s">
        <v>53</v>
      </c>
      <c r="B14" s="61">
        <v>0</v>
      </c>
      <c r="C14" s="78">
        <v>0</v>
      </c>
      <c r="D14" s="79">
        <v>0</v>
      </c>
      <c r="E14" s="78">
        <v>0</v>
      </c>
      <c r="F14" s="79">
        <v>0</v>
      </c>
      <c r="G14" s="182">
        <v>22534</v>
      </c>
      <c r="H14" s="78">
        <v>20464</v>
      </c>
      <c r="I14" s="79">
        <v>14381</v>
      </c>
      <c r="J14" s="62">
        <v>13027</v>
      </c>
      <c r="K14" s="62">
        <v>362</v>
      </c>
      <c r="L14" s="62">
        <v>287</v>
      </c>
      <c r="M14" s="62">
        <v>5431</v>
      </c>
      <c r="N14" s="62">
        <v>4548</v>
      </c>
    </row>
    <row r="15" spans="1:15" ht="25.5" x14ac:dyDescent="0.2">
      <c r="A15" s="88" t="s">
        <v>54</v>
      </c>
      <c r="B15" s="135">
        <v>1</v>
      </c>
      <c r="C15" s="233">
        <v>1</v>
      </c>
      <c r="D15" s="200">
        <v>3261</v>
      </c>
      <c r="E15" s="233">
        <v>1</v>
      </c>
      <c r="F15" s="200">
        <v>0</v>
      </c>
      <c r="G15" s="199">
        <v>33</v>
      </c>
      <c r="H15" s="171">
        <v>0</v>
      </c>
      <c r="I15" s="201">
        <v>145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</row>
    <row r="16" spans="1:15" ht="14.25" x14ac:dyDescent="0.2">
      <c r="A16" s="86" t="s">
        <v>50</v>
      </c>
      <c r="B16" s="55">
        <f>SUM(B20:B23)</f>
        <v>0</v>
      </c>
      <c r="C16" s="56">
        <f t="shared" ref="C16:N16" si="2">SUM(C20:C23)</f>
        <v>2</v>
      </c>
      <c r="D16" s="198">
        <f t="shared" si="2"/>
        <v>0</v>
      </c>
      <c r="E16" s="56">
        <f t="shared" si="2"/>
        <v>0</v>
      </c>
      <c r="F16" s="198">
        <f t="shared" si="2"/>
        <v>0</v>
      </c>
      <c r="G16" s="197">
        <f t="shared" si="2"/>
        <v>230</v>
      </c>
      <c r="H16" s="56">
        <f t="shared" si="2"/>
        <v>0</v>
      </c>
      <c r="I16" s="198">
        <f t="shared" si="2"/>
        <v>183</v>
      </c>
      <c r="J16" s="55">
        <f t="shared" si="2"/>
        <v>0</v>
      </c>
      <c r="K16" s="55">
        <f t="shared" si="2"/>
        <v>0</v>
      </c>
      <c r="L16" s="55">
        <f t="shared" si="2"/>
        <v>0</v>
      </c>
      <c r="M16" s="55">
        <f t="shared" si="2"/>
        <v>0</v>
      </c>
      <c r="N16" s="55">
        <f t="shared" si="2"/>
        <v>0</v>
      </c>
    </row>
    <row r="17" spans="1:14" ht="14.25" x14ac:dyDescent="0.2">
      <c r="A17" s="89" t="s">
        <v>32</v>
      </c>
      <c r="B17" s="63">
        <f>SUM(B18:B23)</f>
        <v>1</v>
      </c>
      <c r="C17" s="65">
        <f t="shared" ref="C17:N17" si="3">SUM(C18:C23)</f>
        <v>3</v>
      </c>
      <c r="D17" s="209">
        <f t="shared" si="3"/>
        <v>75877</v>
      </c>
      <c r="E17" s="65">
        <f t="shared" si="3"/>
        <v>1</v>
      </c>
      <c r="F17" s="209">
        <f t="shared" si="3"/>
        <v>1</v>
      </c>
      <c r="G17" s="208">
        <f t="shared" si="3"/>
        <v>491</v>
      </c>
      <c r="H17" s="65">
        <f t="shared" si="3"/>
        <v>0</v>
      </c>
      <c r="I17" s="209">
        <f t="shared" si="3"/>
        <v>396</v>
      </c>
      <c r="J17" s="63">
        <f t="shared" si="3"/>
        <v>0</v>
      </c>
      <c r="K17" s="63">
        <f t="shared" si="3"/>
        <v>4</v>
      </c>
      <c r="L17" s="63">
        <f t="shared" si="3"/>
        <v>0</v>
      </c>
      <c r="M17" s="63">
        <f t="shared" si="3"/>
        <v>2600</v>
      </c>
      <c r="N17" s="63">
        <f t="shared" si="3"/>
        <v>0</v>
      </c>
    </row>
    <row r="18" spans="1:14" ht="23.25" customHeight="1" x14ac:dyDescent="0.2">
      <c r="A18" s="90" t="s">
        <v>33</v>
      </c>
      <c r="B18" s="206">
        <v>1</v>
      </c>
      <c r="C18" s="68">
        <v>1</v>
      </c>
      <c r="D18" s="203">
        <v>75877</v>
      </c>
      <c r="E18" s="68">
        <v>1</v>
      </c>
      <c r="F18" s="203">
        <v>1</v>
      </c>
      <c r="G18" s="202">
        <v>96</v>
      </c>
      <c r="H18" s="68">
        <v>0</v>
      </c>
      <c r="I18" s="203">
        <v>94</v>
      </c>
      <c r="J18" s="68">
        <v>0</v>
      </c>
      <c r="K18" s="68">
        <v>4</v>
      </c>
      <c r="L18" s="68">
        <v>0</v>
      </c>
      <c r="M18" s="68">
        <v>2600</v>
      </c>
      <c r="N18" s="71">
        <v>0</v>
      </c>
    </row>
    <row r="19" spans="1:14" ht="50.25" customHeight="1" x14ac:dyDescent="0.2">
      <c r="A19" s="91" t="s">
        <v>211</v>
      </c>
      <c r="B19" s="195">
        <v>0</v>
      </c>
      <c r="C19" s="68">
        <v>0</v>
      </c>
      <c r="D19" s="203">
        <v>0</v>
      </c>
      <c r="E19" s="68">
        <v>0</v>
      </c>
      <c r="F19" s="203">
        <v>0</v>
      </c>
      <c r="G19" s="202">
        <v>165</v>
      </c>
      <c r="H19" s="68">
        <v>0</v>
      </c>
      <c r="I19" s="203">
        <v>119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</row>
    <row r="20" spans="1:14" ht="38.25" x14ac:dyDescent="0.2">
      <c r="A20" s="90" t="s">
        <v>34</v>
      </c>
      <c r="B20" s="206">
        <v>0</v>
      </c>
      <c r="C20" s="68">
        <v>0</v>
      </c>
      <c r="D20" s="203">
        <v>0</v>
      </c>
      <c r="E20" s="61">
        <v>0</v>
      </c>
      <c r="F20" s="207">
        <v>0</v>
      </c>
      <c r="G20" s="206">
        <v>5</v>
      </c>
      <c r="H20" s="61">
        <v>0</v>
      </c>
      <c r="I20" s="207">
        <v>5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</row>
    <row r="21" spans="1:14" ht="25.5" x14ac:dyDescent="0.2">
      <c r="A21" s="90" t="s">
        <v>209</v>
      </c>
      <c r="B21" s="206">
        <v>0</v>
      </c>
      <c r="C21" s="60">
        <v>2</v>
      </c>
      <c r="D21" s="196">
        <v>0</v>
      </c>
      <c r="E21" s="60">
        <v>0</v>
      </c>
      <c r="F21" s="196">
        <v>0</v>
      </c>
      <c r="G21" s="195">
        <v>95</v>
      </c>
      <c r="H21" s="60">
        <v>0</v>
      </c>
      <c r="I21" s="196">
        <v>66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</row>
    <row r="22" spans="1:14" ht="14.25" x14ac:dyDescent="0.2">
      <c r="A22" s="90" t="s">
        <v>210</v>
      </c>
      <c r="B22" s="206">
        <v>0</v>
      </c>
      <c r="C22" s="73">
        <v>0</v>
      </c>
      <c r="D22" s="205">
        <v>0</v>
      </c>
      <c r="E22" s="73">
        <v>0</v>
      </c>
      <c r="F22" s="205">
        <v>0</v>
      </c>
      <c r="G22" s="204">
        <v>34</v>
      </c>
      <c r="H22" s="73">
        <v>0</v>
      </c>
      <c r="I22" s="205">
        <v>19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</row>
    <row r="23" spans="1:14" ht="14.25" x14ac:dyDescent="0.2">
      <c r="A23" s="90" t="s">
        <v>35</v>
      </c>
      <c r="B23" s="206">
        <v>0</v>
      </c>
      <c r="C23" s="73">
        <v>0</v>
      </c>
      <c r="D23" s="205">
        <v>0</v>
      </c>
      <c r="E23" s="73">
        <v>0</v>
      </c>
      <c r="F23" s="205">
        <v>0</v>
      </c>
      <c r="G23" s="204">
        <v>96</v>
      </c>
      <c r="H23" s="73">
        <v>0</v>
      </c>
      <c r="I23" s="205">
        <v>93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</row>
    <row r="24" spans="1:14" ht="14.25" x14ac:dyDescent="0.2">
      <c r="A24" s="92" t="s">
        <v>40</v>
      </c>
      <c r="B24" s="55">
        <f>SUM(B28)</f>
        <v>0</v>
      </c>
      <c r="C24" s="56">
        <f t="shared" ref="C24:N24" si="4">SUM(C28)</f>
        <v>0</v>
      </c>
      <c r="D24" s="198">
        <f t="shared" si="4"/>
        <v>0</v>
      </c>
      <c r="E24" s="56">
        <f t="shared" si="4"/>
        <v>0</v>
      </c>
      <c r="F24" s="198">
        <f t="shared" si="4"/>
        <v>0</v>
      </c>
      <c r="G24" s="197">
        <f t="shared" si="4"/>
        <v>43</v>
      </c>
      <c r="H24" s="56">
        <f t="shared" si="4"/>
        <v>0</v>
      </c>
      <c r="I24" s="198">
        <f t="shared" si="4"/>
        <v>33</v>
      </c>
      <c r="J24" s="55">
        <f t="shared" si="4"/>
        <v>0</v>
      </c>
      <c r="K24" s="55">
        <f t="shared" si="4"/>
        <v>0</v>
      </c>
      <c r="L24" s="55">
        <f t="shared" si="4"/>
        <v>0</v>
      </c>
      <c r="M24" s="55">
        <f t="shared" si="4"/>
        <v>0</v>
      </c>
      <c r="N24" s="55">
        <f t="shared" si="4"/>
        <v>0</v>
      </c>
    </row>
    <row r="25" spans="1:14" ht="14.25" x14ac:dyDescent="0.2">
      <c r="A25" s="89" t="s">
        <v>39</v>
      </c>
      <c r="B25" s="63">
        <f>SUM(B26:B28)</f>
        <v>1</v>
      </c>
      <c r="C25" s="65">
        <f t="shared" ref="C25:N25" si="5">SUM(C26:C28)</f>
        <v>0</v>
      </c>
      <c r="D25" s="209">
        <f t="shared" si="5"/>
        <v>60822</v>
      </c>
      <c r="E25" s="65">
        <f t="shared" si="5"/>
        <v>0</v>
      </c>
      <c r="F25" s="209">
        <f t="shared" si="5"/>
        <v>0</v>
      </c>
      <c r="G25" s="208">
        <f t="shared" si="5"/>
        <v>531</v>
      </c>
      <c r="H25" s="65">
        <f t="shared" si="5"/>
        <v>0</v>
      </c>
      <c r="I25" s="209">
        <f t="shared" si="5"/>
        <v>357</v>
      </c>
      <c r="J25" s="63">
        <f t="shared" si="5"/>
        <v>0</v>
      </c>
      <c r="K25" s="63">
        <f t="shared" si="5"/>
        <v>0</v>
      </c>
      <c r="L25" s="63">
        <f t="shared" si="5"/>
        <v>0</v>
      </c>
      <c r="M25" s="63">
        <f t="shared" si="5"/>
        <v>0</v>
      </c>
      <c r="N25" s="63">
        <f t="shared" si="5"/>
        <v>0</v>
      </c>
    </row>
    <row r="26" spans="1:14" ht="26.25" customHeight="1" x14ac:dyDescent="0.2">
      <c r="A26" s="87" t="s">
        <v>55</v>
      </c>
      <c r="B26" s="61">
        <v>1</v>
      </c>
      <c r="C26" s="60">
        <v>0</v>
      </c>
      <c r="D26" s="196">
        <v>60822</v>
      </c>
      <c r="E26" s="60">
        <v>0</v>
      </c>
      <c r="F26" s="196">
        <v>0</v>
      </c>
      <c r="G26" s="195">
        <v>172</v>
      </c>
      <c r="H26" s="60">
        <v>0</v>
      </c>
      <c r="I26" s="196">
        <v>117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</row>
    <row r="27" spans="1:14" ht="38.25" x14ac:dyDescent="0.2">
      <c r="A27" s="87" t="s">
        <v>225</v>
      </c>
      <c r="B27" s="61">
        <v>0</v>
      </c>
      <c r="C27" s="60">
        <v>0</v>
      </c>
      <c r="D27" s="196">
        <v>0</v>
      </c>
      <c r="E27" s="60">
        <v>0</v>
      </c>
      <c r="F27" s="196">
        <v>0</v>
      </c>
      <c r="G27" s="195">
        <v>316</v>
      </c>
      <c r="H27" s="60">
        <v>0</v>
      </c>
      <c r="I27" s="196">
        <v>207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</row>
    <row r="28" spans="1:14" ht="23.25" customHeight="1" x14ac:dyDescent="0.2">
      <c r="A28" s="87" t="s">
        <v>51</v>
      </c>
      <c r="B28" s="61">
        <v>0</v>
      </c>
      <c r="C28" s="60">
        <v>0</v>
      </c>
      <c r="D28" s="196">
        <v>0</v>
      </c>
      <c r="E28" s="60">
        <v>0</v>
      </c>
      <c r="F28" s="196">
        <v>0</v>
      </c>
      <c r="G28" s="195">
        <v>43</v>
      </c>
      <c r="H28" s="60">
        <v>0</v>
      </c>
      <c r="I28" s="196">
        <v>33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</row>
    <row r="29" spans="1:14" ht="14.25" x14ac:dyDescent="0.2">
      <c r="A29" s="86" t="s">
        <v>36</v>
      </c>
      <c r="B29" s="80"/>
      <c r="C29" s="56"/>
      <c r="D29" s="198"/>
      <c r="E29" s="56"/>
      <c r="F29" s="198"/>
      <c r="G29" s="197"/>
      <c r="H29" s="56"/>
      <c r="I29" s="198"/>
      <c r="J29" s="56"/>
      <c r="K29" s="56"/>
      <c r="L29" s="56"/>
      <c r="M29" s="56"/>
      <c r="N29" s="56"/>
    </row>
    <row r="30" spans="1:14" ht="14.25" x14ac:dyDescent="0.2">
      <c r="A30" s="86" t="s">
        <v>41</v>
      </c>
      <c r="B30" s="55">
        <f>SUM(B31:B32)</f>
        <v>1</v>
      </c>
      <c r="C30" s="56">
        <f t="shared" ref="C30:N30" si="6">SUM(C31:C32)</f>
        <v>1</v>
      </c>
      <c r="D30" s="198">
        <f t="shared" si="6"/>
        <v>55475</v>
      </c>
      <c r="E30" s="56">
        <f t="shared" si="6"/>
        <v>1</v>
      </c>
      <c r="F30" s="198">
        <f t="shared" si="6"/>
        <v>0</v>
      </c>
      <c r="G30" s="197">
        <f t="shared" si="6"/>
        <v>194</v>
      </c>
      <c r="H30" s="56">
        <f t="shared" si="6"/>
        <v>0</v>
      </c>
      <c r="I30" s="198">
        <f t="shared" si="6"/>
        <v>170</v>
      </c>
      <c r="J30" s="55">
        <f t="shared" si="6"/>
        <v>0</v>
      </c>
      <c r="K30" s="55">
        <f t="shared" si="6"/>
        <v>2</v>
      </c>
      <c r="L30" s="55">
        <f t="shared" si="6"/>
        <v>0</v>
      </c>
      <c r="M30" s="55">
        <f t="shared" si="6"/>
        <v>29</v>
      </c>
      <c r="N30" s="55">
        <f t="shared" si="6"/>
        <v>0</v>
      </c>
    </row>
    <row r="31" spans="1:14" ht="25.5" x14ac:dyDescent="0.2">
      <c r="A31" s="90" t="s">
        <v>56</v>
      </c>
      <c r="B31" s="206">
        <v>1</v>
      </c>
      <c r="C31" s="60">
        <v>1</v>
      </c>
      <c r="D31" s="196">
        <v>55475</v>
      </c>
      <c r="E31" s="60">
        <v>1</v>
      </c>
      <c r="F31" s="196">
        <v>0</v>
      </c>
      <c r="G31" s="195">
        <v>142</v>
      </c>
      <c r="H31" s="60">
        <v>0</v>
      </c>
      <c r="I31" s="196">
        <v>130</v>
      </c>
      <c r="J31" s="60">
        <v>0</v>
      </c>
      <c r="K31" s="60">
        <v>2</v>
      </c>
      <c r="L31" s="60">
        <v>0</v>
      </c>
      <c r="M31" s="60">
        <v>29</v>
      </c>
      <c r="N31" s="60">
        <v>0</v>
      </c>
    </row>
    <row r="32" spans="1:14" ht="14.25" x14ac:dyDescent="0.2">
      <c r="A32" s="90" t="s">
        <v>37</v>
      </c>
      <c r="B32" s="206">
        <v>0</v>
      </c>
      <c r="C32" s="60">
        <v>0</v>
      </c>
      <c r="D32" s="196">
        <v>0</v>
      </c>
      <c r="E32" s="60">
        <v>0</v>
      </c>
      <c r="F32" s="196">
        <v>0</v>
      </c>
      <c r="G32" s="195">
        <v>52</v>
      </c>
      <c r="H32" s="60">
        <v>0</v>
      </c>
      <c r="I32" s="196">
        <v>40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</row>
    <row r="33" spans="1:14" ht="14.25" x14ac:dyDescent="0.2">
      <c r="A33" s="93" t="s">
        <v>57</v>
      </c>
      <c r="B33" s="55">
        <v>0</v>
      </c>
      <c r="C33" s="56">
        <v>0</v>
      </c>
      <c r="D33" s="198">
        <v>0</v>
      </c>
      <c r="E33" s="56">
        <v>0</v>
      </c>
      <c r="F33" s="198">
        <v>0</v>
      </c>
      <c r="G33" s="197">
        <v>55</v>
      </c>
      <c r="H33" s="56">
        <v>0</v>
      </c>
      <c r="I33" s="198">
        <v>43</v>
      </c>
      <c r="J33" s="55">
        <v>0</v>
      </c>
      <c r="K33" s="55">
        <v>1</v>
      </c>
      <c r="L33" s="55">
        <v>0</v>
      </c>
      <c r="M33" s="55">
        <v>0</v>
      </c>
      <c r="N33" s="55">
        <v>0</v>
      </c>
    </row>
    <row r="34" spans="1:14" ht="14.25" x14ac:dyDescent="0.2">
      <c r="A34" s="93" t="s">
        <v>38</v>
      </c>
      <c r="B34" s="81"/>
      <c r="C34" s="60"/>
      <c r="D34" s="196"/>
      <c r="E34" s="60"/>
      <c r="F34" s="196"/>
      <c r="G34" s="195"/>
      <c r="H34" s="60"/>
      <c r="I34" s="196"/>
      <c r="J34" s="60"/>
      <c r="K34" s="60"/>
      <c r="L34" s="60"/>
      <c r="M34" s="60"/>
      <c r="N34" s="60"/>
    </row>
    <row r="35" spans="1:14" ht="25.5" x14ac:dyDescent="0.2">
      <c r="A35" s="94" t="s">
        <v>105</v>
      </c>
      <c r="B35" s="74">
        <v>0</v>
      </c>
      <c r="C35" s="82">
        <v>0</v>
      </c>
      <c r="D35" s="83">
        <v>407</v>
      </c>
      <c r="E35" s="82">
        <v>1</v>
      </c>
      <c r="F35" s="83">
        <v>0</v>
      </c>
      <c r="G35" s="75">
        <v>125</v>
      </c>
      <c r="H35" s="82">
        <v>0</v>
      </c>
      <c r="I35" s="83">
        <v>25</v>
      </c>
      <c r="J35" s="74">
        <v>0</v>
      </c>
      <c r="K35" s="74">
        <v>2</v>
      </c>
      <c r="L35" s="74">
        <v>0</v>
      </c>
      <c r="M35" s="74">
        <v>14</v>
      </c>
      <c r="N35" s="74">
        <v>0</v>
      </c>
    </row>
    <row r="36" spans="1:14" ht="14.25" x14ac:dyDescent="0.2">
      <c r="A36" s="86" t="s">
        <v>190</v>
      </c>
      <c r="B36" s="56">
        <f>B37+B38</f>
        <v>0</v>
      </c>
      <c r="C36" s="56">
        <f t="shared" ref="C36:N36" si="7">C37+C38</f>
        <v>1</v>
      </c>
      <c r="D36" s="56">
        <f t="shared" si="7"/>
        <v>12010</v>
      </c>
      <c r="E36" s="56">
        <f t="shared" si="7"/>
        <v>1</v>
      </c>
      <c r="F36" s="56">
        <f t="shared" si="7"/>
        <v>0</v>
      </c>
      <c r="G36" s="56">
        <f t="shared" si="7"/>
        <v>279</v>
      </c>
      <c r="H36" s="56">
        <f t="shared" si="7"/>
        <v>0</v>
      </c>
      <c r="I36" s="56">
        <f t="shared" si="7"/>
        <v>223</v>
      </c>
      <c r="J36" s="56">
        <f t="shared" si="7"/>
        <v>0</v>
      </c>
      <c r="K36" s="56">
        <f t="shared" si="7"/>
        <v>18</v>
      </c>
      <c r="L36" s="56">
        <f t="shared" si="7"/>
        <v>0</v>
      </c>
      <c r="M36" s="56">
        <f t="shared" si="7"/>
        <v>475</v>
      </c>
      <c r="N36" s="56">
        <f t="shared" si="7"/>
        <v>0</v>
      </c>
    </row>
    <row r="37" spans="1:14" ht="25.5" x14ac:dyDescent="0.2">
      <c r="A37" s="95" t="s">
        <v>191</v>
      </c>
      <c r="B37" s="60">
        <v>0</v>
      </c>
      <c r="C37" s="60">
        <v>1</v>
      </c>
      <c r="D37" s="60">
        <v>12010</v>
      </c>
      <c r="E37" s="60">
        <v>1</v>
      </c>
      <c r="F37" s="60">
        <v>0</v>
      </c>
      <c r="G37" s="60">
        <v>71</v>
      </c>
      <c r="H37" s="60">
        <v>0</v>
      </c>
      <c r="I37" s="60">
        <v>69</v>
      </c>
      <c r="J37" s="60">
        <v>0</v>
      </c>
      <c r="K37" s="60">
        <v>2</v>
      </c>
      <c r="L37" s="60">
        <v>0</v>
      </c>
      <c r="M37" s="60">
        <v>60</v>
      </c>
      <c r="N37" s="60">
        <v>0</v>
      </c>
    </row>
    <row r="38" spans="1:14" ht="45.75" customHeight="1" x14ac:dyDescent="0.2">
      <c r="A38" s="95" t="s">
        <v>223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208</v>
      </c>
      <c r="H38" s="60">
        <v>0</v>
      </c>
      <c r="I38" s="60">
        <v>154</v>
      </c>
      <c r="J38" s="60">
        <v>0</v>
      </c>
      <c r="K38" s="60">
        <v>16</v>
      </c>
      <c r="L38" s="60">
        <v>0</v>
      </c>
      <c r="M38" s="60">
        <v>415</v>
      </c>
      <c r="N38" s="60">
        <v>0</v>
      </c>
    </row>
    <row r="39" spans="1:14" ht="25.5" x14ac:dyDescent="0.2">
      <c r="A39" s="86" t="s">
        <v>194</v>
      </c>
      <c r="B39" s="56">
        <f t="shared" ref="B39:H39" si="8">40:40+41:41</f>
        <v>0</v>
      </c>
      <c r="C39" s="56">
        <f t="shared" si="8"/>
        <v>0</v>
      </c>
      <c r="D39" s="56">
        <f t="shared" si="8"/>
        <v>114213</v>
      </c>
      <c r="E39" s="56">
        <f t="shared" si="8"/>
        <v>1</v>
      </c>
      <c r="F39" s="56">
        <f t="shared" si="8"/>
        <v>3</v>
      </c>
      <c r="G39" s="56">
        <f t="shared" si="8"/>
        <v>273</v>
      </c>
      <c r="H39" s="56">
        <f t="shared" si="8"/>
        <v>0</v>
      </c>
      <c r="I39" s="56">
        <f t="shared" ref="I39:N39" si="9">40:40+41:41</f>
        <v>223</v>
      </c>
      <c r="J39" s="56">
        <f t="shared" si="9"/>
        <v>0</v>
      </c>
      <c r="K39" s="56">
        <f t="shared" si="9"/>
        <v>10</v>
      </c>
      <c r="L39" s="56">
        <f t="shared" si="9"/>
        <v>0</v>
      </c>
      <c r="M39" s="56">
        <f t="shared" si="9"/>
        <v>2288</v>
      </c>
      <c r="N39" s="56">
        <f t="shared" si="9"/>
        <v>0</v>
      </c>
    </row>
    <row r="40" spans="1:14" ht="26.25" customHeight="1" x14ac:dyDescent="0.2">
      <c r="A40" s="95" t="s">
        <v>193</v>
      </c>
      <c r="B40" s="60">
        <v>0</v>
      </c>
      <c r="C40" s="60">
        <v>0</v>
      </c>
      <c r="D40" s="60">
        <v>108632</v>
      </c>
      <c r="E40" s="60">
        <v>1</v>
      </c>
      <c r="F40" s="60">
        <v>3</v>
      </c>
      <c r="G40" s="60">
        <v>211</v>
      </c>
      <c r="H40" s="60">
        <v>0</v>
      </c>
      <c r="I40" s="60">
        <v>180</v>
      </c>
      <c r="J40" s="60">
        <v>0</v>
      </c>
      <c r="K40" s="60">
        <v>8</v>
      </c>
      <c r="L40" s="60">
        <v>0</v>
      </c>
      <c r="M40" s="60">
        <v>2034</v>
      </c>
      <c r="N40" s="60">
        <v>0</v>
      </c>
    </row>
    <row r="41" spans="1:14" ht="39" thickBot="1" x14ac:dyDescent="0.25">
      <c r="A41" s="95" t="s">
        <v>224</v>
      </c>
      <c r="B41" s="60">
        <v>0</v>
      </c>
      <c r="C41" s="60">
        <v>0</v>
      </c>
      <c r="D41" s="60">
        <v>5581</v>
      </c>
      <c r="E41" s="60">
        <v>0</v>
      </c>
      <c r="F41" s="60">
        <v>0</v>
      </c>
      <c r="G41" s="60">
        <v>62</v>
      </c>
      <c r="H41" s="60">
        <v>0</v>
      </c>
      <c r="I41" s="60">
        <v>43</v>
      </c>
      <c r="J41" s="60">
        <v>0</v>
      </c>
      <c r="K41" s="60">
        <v>2</v>
      </c>
      <c r="L41" s="60">
        <v>0</v>
      </c>
      <c r="M41" s="60">
        <v>254</v>
      </c>
      <c r="N41" s="60">
        <v>0</v>
      </c>
    </row>
    <row r="42" spans="1:14" ht="15.75" thickBot="1" x14ac:dyDescent="0.25">
      <c r="A42" s="19" t="s">
        <v>196</v>
      </c>
      <c r="B42" s="77">
        <f>SUM(B6+B10+B15+B16+B24+B29+B30+B33+B34+B35)</f>
        <v>19</v>
      </c>
      <c r="C42" s="77">
        <f t="shared" ref="C42:N42" si="10">SUM(C6+C10+C15+C16+C24+C29+C30+C33+C34+C35)</f>
        <v>26</v>
      </c>
      <c r="D42" s="77">
        <f t="shared" si="10"/>
        <v>3086649</v>
      </c>
      <c r="E42" s="77">
        <f t="shared" si="10"/>
        <v>28</v>
      </c>
      <c r="F42" s="77">
        <f t="shared" si="10"/>
        <v>122</v>
      </c>
      <c r="G42" s="77">
        <f t="shared" si="10"/>
        <v>90755</v>
      </c>
      <c r="H42" s="77">
        <f t="shared" si="10"/>
        <v>60850</v>
      </c>
      <c r="I42" s="77">
        <f t="shared" si="10"/>
        <v>44514</v>
      </c>
      <c r="J42" s="77">
        <f t="shared" si="10"/>
        <v>30092</v>
      </c>
      <c r="K42" s="77">
        <f t="shared" si="10"/>
        <v>4891</v>
      </c>
      <c r="L42" s="77">
        <f t="shared" si="10"/>
        <v>3173</v>
      </c>
      <c r="M42" s="77">
        <f t="shared" si="10"/>
        <v>191059</v>
      </c>
      <c r="N42" s="77">
        <f t="shared" si="10"/>
        <v>106722</v>
      </c>
    </row>
  </sheetData>
  <mergeCells count="16">
    <mergeCell ref="L3:L4"/>
    <mergeCell ref="G3:G4"/>
    <mergeCell ref="H3:H4"/>
    <mergeCell ref="A1:A4"/>
    <mergeCell ref="B1:N1"/>
    <mergeCell ref="B2:N2"/>
    <mergeCell ref="N3:N4"/>
    <mergeCell ref="M3:M4"/>
    <mergeCell ref="B3:B4"/>
    <mergeCell ref="C3:C4"/>
    <mergeCell ref="J3:J4"/>
    <mergeCell ref="K3:K4"/>
    <mergeCell ref="D3:D4"/>
    <mergeCell ref="E3:E4"/>
    <mergeCell ref="F3:F4"/>
    <mergeCell ref="I3:I4"/>
  </mergeCells>
  <phoneticPr fontId="32" type="noConversion"/>
  <dataValidations count="1">
    <dataValidation type="list" allowBlank="1" showInputMessage="1" showErrorMessage="1" sqref="I3:I4">
      <formula1>serials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Sheet1!Print_Area</vt:lpstr>
      <vt:lpstr>Sheet4!Print_Area</vt:lpstr>
      <vt:lpstr>Sheet6!Print_Area</vt:lpstr>
      <vt:lpstr>Sheet7!Print_Area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Vica</cp:lastModifiedBy>
  <cp:lastPrinted>2018-01-18T13:10:04Z</cp:lastPrinted>
  <dcterms:created xsi:type="dcterms:W3CDTF">2007-01-10T10:28:39Z</dcterms:created>
  <dcterms:modified xsi:type="dcterms:W3CDTF">2019-03-21T12:08:20Z</dcterms:modified>
</cp:coreProperties>
</file>