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BNRM\"/>
    </mc:Choice>
  </mc:AlternateContent>
  <bookViews>
    <workbookView xWindow="0" yWindow="0" windowWidth="23040" windowHeight="9192" tabRatio="500" firstSheet="5" activeTab="10"/>
  </bookViews>
  <sheets>
    <sheet name="Date Generale" sheetId="1" r:id="rId1"/>
    <sheet name="C. achiziții" sheetId="2" r:id="rId2"/>
    <sheet name="C.eliminări" sheetId="3" r:id="rId3"/>
    <sheet name="C.existent" sheetId="4" r:id="rId4"/>
    <sheet name="R.electr." sheetId="5" r:id="rId5"/>
    <sheet name="Utiliz.bib.I" sheetId="6" r:id="rId6"/>
    <sheet name="Utiliz.bib.II" sheetId="7" r:id="rId7"/>
    <sheet name="Utiliz.bib.III" sheetId="8" r:id="rId8"/>
    <sheet name="Utiliz.IV" sheetId="9" r:id="rId9"/>
    <sheet name="Instr.utiliz." sheetId="10" r:id="rId10"/>
    <sheet name="Personal bib." sheetId="11" r:id="rId11"/>
    <sheet name="Instr.bib." sheetId="12" r:id="rId12"/>
    <sheet name="Venituri" sheetId="13" r:id="rId13"/>
    <sheet name="Foaie1" sheetId="14" r:id="rId14"/>
  </sheets>
  <externalReferences>
    <externalReference r:id="rId15"/>
  </externalReferences>
  <definedNames>
    <definedName name="_xlnm.Print_Area" localSheetId="3">C.existent!$A$1:$L$52</definedName>
    <definedName name="_xlnm.Print_Area" localSheetId="0">'Date Generale'!$A$1:$I$56</definedName>
    <definedName name="_xlnm.Print_Area" localSheetId="5">Utiliz.bib.I!$A$1:$P$44</definedName>
    <definedName name="_xlnm.Print_Area" localSheetId="6">Utiliz.bib.II!$A$1:$H$54</definedName>
    <definedName name="serials">[1]serial!$A$1:$A$705</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O11" i="4" l="1"/>
  <c r="B17" i="13" l="1"/>
  <c r="C17" i="13"/>
  <c r="D17" i="13"/>
  <c r="E17" i="13"/>
  <c r="F17" i="13"/>
  <c r="G17" i="13"/>
  <c r="H17" i="13"/>
  <c r="I17" i="13"/>
  <c r="M16" i="11" l="1"/>
  <c r="C16" i="12" l="1"/>
  <c r="D16" i="12"/>
  <c r="E16" i="12"/>
  <c r="F16" i="12"/>
  <c r="G16" i="12"/>
  <c r="H16" i="12"/>
  <c r="B16" i="12"/>
  <c r="C16" i="11"/>
  <c r="D16" i="11"/>
  <c r="E16" i="11"/>
  <c r="F16" i="11"/>
  <c r="G16" i="11"/>
  <c r="H16" i="11"/>
  <c r="I16" i="11"/>
  <c r="J16" i="11"/>
  <c r="K16" i="11"/>
  <c r="L16" i="11"/>
  <c r="N16" i="11"/>
  <c r="O16" i="11"/>
  <c r="P16" i="11"/>
  <c r="Q16" i="11"/>
  <c r="R16" i="11"/>
  <c r="S16" i="11"/>
  <c r="T16" i="11"/>
  <c r="U16" i="11"/>
  <c r="V16" i="11"/>
  <c r="W16" i="11"/>
  <c r="B16" i="11"/>
  <c r="C15" i="10"/>
  <c r="D15" i="10"/>
  <c r="E15" i="10"/>
  <c r="F15" i="10"/>
  <c r="G15" i="10"/>
  <c r="H15" i="10"/>
  <c r="I15" i="10"/>
  <c r="B15" i="10"/>
  <c r="C15" i="9"/>
  <c r="D15" i="9"/>
  <c r="E15" i="9"/>
  <c r="F15" i="9"/>
  <c r="G15" i="9"/>
  <c r="H15" i="9"/>
  <c r="I15" i="9"/>
  <c r="J15" i="9"/>
  <c r="K15" i="9"/>
  <c r="L15" i="9"/>
  <c r="M15" i="9"/>
  <c r="N15" i="9"/>
  <c r="B15" i="9"/>
  <c r="C17" i="8"/>
  <c r="D17" i="8"/>
  <c r="E17" i="8"/>
  <c r="F17" i="8"/>
  <c r="G17" i="8"/>
  <c r="H17" i="8"/>
  <c r="I17" i="8"/>
  <c r="J17" i="8"/>
  <c r="K17" i="8"/>
  <c r="L17" i="8"/>
  <c r="M17" i="8"/>
  <c r="N17" i="8"/>
  <c r="O17" i="8"/>
  <c r="P17" i="8"/>
  <c r="Q17" i="8"/>
  <c r="R17" i="8"/>
  <c r="B17" i="8"/>
  <c r="C17" i="7"/>
  <c r="D17" i="7"/>
  <c r="E17" i="7"/>
  <c r="F17" i="7"/>
  <c r="G17" i="7"/>
  <c r="H17" i="7"/>
  <c r="B17" i="7"/>
  <c r="C18" i="6"/>
  <c r="D18" i="6"/>
  <c r="E18" i="6"/>
  <c r="F18" i="6"/>
  <c r="G18" i="6"/>
  <c r="H18" i="6"/>
  <c r="I18" i="6"/>
  <c r="J18" i="6"/>
  <c r="K18" i="6"/>
  <c r="L18" i="6"/>
  <c r="M18" i="6"/>
  <c r="N18" i="6"/>
  <c r="O18" i="6"/>
  <c r="P18" i="6"/>
  <c r="Q18" i="6"/>
  <c r="R18" i="6"/>
  <c r="B18" i="6"/>
  <c r="C15" i="5"/>
  <c r="D15" i="5"/>
  <c r="E15" i="5"/>
  <c r="F15" i="5"/>
  <c r="G15" i="5"/>
  <c r="H15" i="5"/>
  <c r="I15" i="5"/>
  <c r="B15" i="5"/>
  <c r="C16" i="4"/>
  <c r="D16" i="4"/>
  <c r="E16" i="4"/>
  <c r="F16" i="4"/>
  <c r="G16" i="4"/>
  <c r="H16" i="4"/>
  <c r="I16" i="4"/>
  <c r="J16" i="4"/>
  <c r="K16" i="4"/>
  <c r="L16" i="4"/>
  <c r="M16" i="4"/>
  <c r="B16" i="4"/>
  <c r="C16" i="3"/>
  <c r="D16" i="3"/>
  <c r="E16" i="3"/>
  <c r="F16" i="3"/>
  <c r="G16" i="3"/>
  <c r="H16" i="3"/>
  <c r="I16" i="3"/>
  <c r="J16" i="3"/>
  <c r="K16" i="3"/>
  <c r="L16" i="3"/>
  <c r="B16" i="3"/>
  <c r="C16" i="2"/>
  <c r="D16" i="2"/>
  <c r="E16" i="2"/>
  <c r="F16" i="2"/>
  <c r="G16" i="2"/>
  <c r="H16" i="2"/>
  <c r="I16" i="2"/>
  <c r="J16" i="2"/>
  <c r="K16" i="2"/>
  <c r="L16" i="2"/>
  <c r="B16" i="2"/>
  <c r="M15" i="2"/>
  <c r="N15" i="2"/>
  <c r="O15" i="2"/>
  <c r="P15" i="2"/>
  <c r="Q15" i="2"/>
  <c r="R15" i="2"/>
  <c r="C20" i="1" l="1"/>
  <c r="D20" i="1"/>
  <c r="E20" i="1"/>
  <c r="F20" i="1"/>
  <c r="G20" i="1"/>
  <c r="H20" i="1"/>
  <c r="I20" i="1"/>
  <c r="J20" i="1"/>
  <c r="K20" i="1"/>
  <c r="L20" i="1"/>
  <c r="M20" i="1"/>
  <c r="N20" i="1"/>
  <c r="O20" i="1"/>
  <c r="P20" i="1"/>
  <c r="B20" i="1"/>
  <c r="B44" i="13" l="1"/>
  <c r="I21" i="13" l="1"/>
  <c r="H21" i="13"/>
  <c r="G21" i="13"/>
  <c r="F21" i="13"/>
  <c r="E21" i="13"/>
  <c r="D21" i="13"/>
  <c r="C21" i="13"/>
  <c r="B21" i="13"/>
  <c r="B20" i="12"/>
  <c r="C20" i="12"/>
  <c r="D20" i="12"/>
  <c r="E20" i="12"/>
  <c r="F20" i="12"/>
  <c r="G20" i="12"/>
  <c r="H20" i="12"/>
  <c r="K31" i="3" l="1"/>
  <c r="L31" i="3"/>
  <c r="M31" i="3"/>
  <c r="N31" i="3"/>
  <c r="O31" i="3"/>
  <c r="B6" i="5" l="1"/>
  <c r="C6" i="5"/>
  <c r="D6" i="5"/>
  <c r="E6" i="5"/>
  <c r="F6" i="5"/>
  <c r="G6" i="5"/>
  <c r="H6" i="5"/>
  <c r="I6" i="5"/>
  <c r="B9" i="5"/>
  <c r="C9" i="5"/>
  <c r="D9" i="5"/>
  <c r="E9" i="5"/>
  <c r="F9" i="5"/>
  <c r="G9" i="5"/>
  <c r="H9" i="5"/>
  <c r="I9" i="5"/>
  <c r="B12" i="5"/>
  <c r="C12" i="5"/>
  <c r="D12" i="5"/>
  <c r="E12" i="5"/>
  <c r="F12" i="5"/>
  <c r="G12" i="5"/>
  <c r="H12" i="5"/>
  <c r="I12" i="5"/>
  <c r="B19" i="5"/>
  <c r="C19" i="5"/>
  <c r="D19" i="5"/>
  <c r="E19" i="5"/>
  <c r="F19" i="5"/>
  <c r="G19" i="5"/>
  <c r="H19" i="5"/>
  <c r="I19" i="5"/>
  <c r="B25" i="5"/>
  <c r="C25" i="5"/>
  <c r="D25" i="5"/>
  <c r="E25" i="5"/>
  <c r="F25" i="5"/>
  <c r="G25" i="5"/>
  <c r="H25" i="5"/>
  <c r="I25" i="5"/>
  <c r="B29" i="5"/>
  <c r="C29" i="5"/>
  <c r="D29" i="5"/>
  <c r="E29" i="5"/>
  <c r="F29" i="5"/>
  <c r="G29" i="5"/>
  <c r="H29" i="5"/>
  <c r="I29" i="5"/>
  <c r="B30" i="5"/>
  <c r="C30" i="5"/>
  <c r="D30" i="5"/>
  <c r="E30" i="5"/>
  <c r="F30" i="5"/>
  <c r="G30" i="5"/>
  <c r="H30" i="5"/>
  <c r="I30" i="5"/>
  <c r="B34" i="5"/>
  <c r="C34" i="5"/>
  <c r="D34" i="5"/>
  <c r="E34" i="5"/>
  <c r="F34" i="5"/>
  <c r="G34" i="5"/>
  <c r="H34" i="5"/>
  <c r="I34" i="5"/>
  <c r="B35" i="5"/>
  <c r="C35" i="5"/>
  <c r="D35" i="5"/>
  <c r="E35" i="5"/>
  <c r="F35" i="5"/>
  <c r="G35" i="5"/>
  <c r="H35" i="5"/>
  <c r="I35" i="5"/>
  <c r="B38" i="5"/>
  <c r="C38" i="5"/>
  <c r="D38" i="5"/>
  <c r="E38" i="5"/>
  <c r="F38" i="5"/>
  <c r="G38" i="5"/>
  <c r="H38" i="5"/>
  <c r="I38" i="5"/>
  <c r="B42" i="5"/>
  <c r="C42" i="5"/>
  <c r="D42" i="5"/>
  <c r="E42" i="5"/>
  <c r="F42" i="5"/>
  <c r="G42" i="5"/>
  <c r="H42" i="5"/>
  <c r="I42" i="5"/>
  <c r="I17" i="5" l="1"/>
  <c r="I45" i="5" s="1"/>
  <c r="G17" i="5"/>
  <c r="G45" i="5" s="1"/>
  <c r="E17" i="5"/>
  <c r="E45" i="5" s="1"/>
  <c r="C17" i="5"/>
  <c r="C45" i="5" s="1"/>
  <c r="H17" i="5"/>
  <c r="H45" i="5" s="1"/>
  <c r="F17" i="5"/>
  <c r="F45" i="5" s="1"/>
  <c r="D17" i="5"/>
  <c r="D45" i="5" s="1"/>
  <c r="B17" i="5"/>
  <c r="B45" i="5" s="1"/>
  <c r="B9" i="6"/>
  <c r="C9" i="6"/>
  <c r="D9" i="6"/>
  <c r="E9" i="6"/>
  <c r="F9" i="6"/>
  <c r="G9" i="6"/>
  <c r="H9" i="6"/>
  <c r="I9" i="6"/>
  <c r="J9" i="6"/>
  <c r="K9" i="6"/>
  <c r="L9" i="6"/>
  <c r="M9" i="6"/>
  <c r="N9" i="6"/>
  <c r="O9" i="6"/>
  <c r="P9" i="6"/>
  <c r="Q9" i="6"/>
  <c r="R9" i="6"/>
  <c r="B12" i="6"/>
  <c r="C12" i="6"/>
  <c r="D12" i="6"/>
  <c r="E12" i="6"/>
  <c r="F12" i="6"/>
  <c r="G12" i="6"/>
  <c r="H12" i="6"/>
  <c r="I12" i="6"/>
  <c r="J12" i="6"/>
  <c r="K12" i="6"/>
  <c r="L12" i="6"/>
  <c r="M12" i="6"/>
  <c r="N12" i="6"/>
  <c r="O12" i="6"/>
  <c r="P12" i="6"/>
  <c r="Q12" i="6"/>
  <c r="R12" i="6"/>
  <c r="B15" i="6"/>
  <c r="C15" i="6"/>
  <c r="D15" i="6"/>
  <c r="E15" i="6"/>
  <c r="F15" i="6"/>
  <c r="G15" i="6"/>
  <c r="H15" i="6"/>
  <c r="I15" i="6"/>
  <c r="J15" i="6"/>
  <c r="K15" i="6"/>
  <c r="L15" i="6"/>
  <c r="M15" i="6"/>
  <c r="N15" i="6"/>
  <c r="O15" i="6"/>
  <c r="P15" i="6"/>
  <c r="Q15" i="6"/>
  <c r="R15" i="6"/>
  <c r="J47" i="1" l="1"/>
  <c r="K47" i="1"/>
  <c r="L47" i="1"/>
  <c r="M47" i="1"/>
  <c r="N47" i="1"/>
  <c r="O47" i="1"/>
  <c r="P47" i="1"/>
  <c r="J43" i="1"/>
  <c r="K43" i="1"/>
  <c r="L43" i="1"/>
  <c r="M43" i="1"/>
  <c r="N43" i="1"/>
  <c r="N50" i="1" s="1"/>
  <c r="O43" i="1"/>
  <c r="P43" i="1"/>
  <c r="J40" i="1"/>
  <c r="K40" i="1"/>
  <c r="L40" i="1"/>
  <c r="M40" i="1"/>
  <c r="N40" i="1"/>
  <c r="O40" i="1"/>
  <c r="P40" i="1"/>
  <c r="J39" i="1"/>
  <c r="K39" i="1"/>
  <c r="L39" i="1"/>
  <c r="M39" i="1"/>
  <c r="N39" i="1"/>
  <c r="O39" i="1"/>
  <c r="P39" i="1"/>
  <c r="J35" i="1"/>
  <c r="K35" i="1"/>
  <c r="L35" i="1"/>
  <c r="M35" i="1"/>
  <c r="N35" i="1"/>
  <c r="O35" i="1"/>
  <c r="P35" i="1"/>
  <c r="J34" i="1"/>
  <c r="K34" i="1"/>
  <c r="L34" i="1"/>
  <c r="M34" i="1"/>
  <c r="N34" i="1"/>
  <c r="O34" i="1"/>
  <c r="P34" i="1"/>
  <c r="J30" i="1"/>
  <c r="K30" i="1"/>
  <c r="L30" i="1"/>
  <c r="M30" i="1"/>
  <c r="N30" i="1"/>
  <c r="O30" i="1"/>
  <c r="P30" i="1"/>
  <c r="J24" i="1"/>
  <c r="K24" i="1"/>
  <c r="L24" i="1"/>
  <c r="M24" i="1"/>
  <c r="N24" i="1"/>
  <c r="O24" i="1"/>
  <c r="P24" i="1"/>
  <c r="J17" i="1"/>
  <c r="K17" i="1"/>
  <c r="L17" i="1"/>
  <c r="M17" i="1"/>
  <c r="N17" i="1"/>
  <c r="O17" i="1"/>
  <c r="P17" i="1"/>
  <c r="J14" i="1"/>
  <c r="K14" i="1"/>
  <c r="L14" i="1"/>
  <c r="M14" i="1"/>
  <c r="N14" i="1"/>
  <c r="O14" i="1"/>
  <c r="P14" i="1"/>
  <c r="J11" i="1"/>
  <c r="K11" i="1"/>
  <c r="L11" i="1"/>
  <c r="M11" i="1"/>
  <c r="N11" i="1"/>
  <c r="O11" i="1"/>
  <c r="P11" i="1"/>
  <c r="P22" i="1" l="1"/>
  <c r="N22" i="1"/>
  <c r="M22" i="1"/>
  <c r="L50" i="1"/>
  <c r="O50" i="1"/>
  <c r="P50" i="1" s="1"/>
  <c r="K50" i="1"/>
  <c r="M50" i="1" s="1"/>
  <c r="O22" i="1"/>
  <c r="K22" i="1"/>
  <c r="L22" i="1"/>
  <c r="J22" i="1"/>
  <c r="D45" i="6" l="1"/>
  <c r="E45" i="6"/>
  <c r="L10" i="4"/>
  <c r="M10" i="4"/>
  <c r="K31" i="2"/>
  <c r="L31" i="2"/>
  <c r="B7" i="2"/>
  <c r="C7" i="2"/>
  <c r="D7" i="2"/>
  <c r="E7" i="2"/>
  <c r="F7" i="2"/>
  <c r="G7" i="2"/>
  <c r="H7" i="2"/>
  <c r="I7" i="2"/>
  <c r="J7" i="2"/>
  <c r="L7" i="2"/>
  <c r="B10" i="2"/>
  <c r="C10" i="2"/>
  <c r="D10" i="2"/>
  <c r="E10" i="2"/>
  <c r="F10" i="2"/>
  <c r="G10" i="2"/>
  <c r="H10" i="2"/>
  <c r="I10" i="2"/>
  <c r="J10" i="2"/>
  <c r="K10" i="2"/>
  <c r="L10" i="2"/>
  <c r="B13" i="2"/>
  <c r="C13" i="2"/>
  <c r="D13" i="2"/>
  <c r="E13" i="2"/>
  <c r="F13" i="2"/>
  <c r="G13" i="2"/>
  <c r="H13" i="2"/>
  <c r="I13" i="2"/>
  <c r="J13" i="2"/>
  <c r="K13" i="2"/>
  <c r="L13" i="2"/>
  <c r="B20" i="2"/>
  <c r="C20" i="2"/>
  <c r="D20" i="2"/>
  <c r="E20" i="2"/>
  <c r="F20" i="2"/>
  <c r="G20" i="2"/>
  <c r="H20" i="2"/>
  <c r="I20" i="2"/>
  <c r="J20" i="2"/>
  <c r="K20" i="2"/>
  <c r="L20" i="2"/>
  <c r="B26" i="2"/>
  <c r="C26" i="2"/>
  <c r="D26" i="2"/>
  <c r="E26" i="2"/>
  <c r="F26" i="2"/>
  <c r="G26" i="2"/>
  <c r="H26" i="2"/>
  <c r="I26" i="2"/>
  <c r="J26" i="2"/>
  <c r="K26" i="2"/>
  <c r="L26" i="2"/>
  <c r="B30" i="2"/>
  <c r="C30" i="2"/>
  <c r="D30" i="2"/>
  <c r="E30" i="2"/>
  <c r="F30" i="2"/>
  <c r="G30" i="2"/>
  <c r="H30" i="2"/>
  <c r="I30" i="2"/>
  <c r="J30" i="2"/>
  <c r="K30" i="2"/>
  <c r="L30" i="2"/>
  <c r="B31" i="2"/>
  <c r="C31" i="2"/>
  <c r="D31" i="2"/>
  <c r="E31" i="2"/>
  <c r="F31" i="2"/>
  <c r="G31" i="2"/>
  <c r="H31" i="2"/>
  <c r="I31" i="2"/>
  <c r="J31" i="2"/>
  <c r="B35" i="2"/>
  <c r="C35" i="2"/>
  <c r="D35" i="2"/>
  <c r="E35" i="2"/>
  <c r="F35" i="2"/>
  <c r="G35" i="2"/>
  <c r="H35" i="2"/>
  <c r="I35" i="2"/>
  <c r="J35" i="2"/>
  <c r="K35" i="2"/>
  <c r="L35" i="2"/>
  <c r="B36" i="2"/>
  <c r="C36" i="2"/>
  <c r="D36" i="2"/>
  <c r="E36" i="2"/>
  <c r="F36" i="2"/>
  <c r="G36" i="2"/>
  <c r="H36" i="2"/>
  <c r="I36" i="2"/>
  <c r="J36" i="2"/>
  <c r="K36" i="2"/>
  <c r="L36" i="2"/>
  <c r="B39" i="2"/>
  <c r="C39" i="2"/>
  <c r="D39" i="2"/>
  <c r="E39" i="2"/>
  <c r="F39" i="2"/>
  <c r="G39" i="2"/>
  <c r="H39" i="2"/>
  <c r="I39" i="2"/>
  <c r="J39" i="2"/>
  <c r="K39" i="2"/>
  <c r="L39" i="2"/>
  <c r="B43" i="2"/>
  <c r="C43" i="2"/>
  <c r="D43" i="2"/>
  <c r="E43" i="2"/>
  <c r="F43" i="2"/>
  <c r="G43" i="2"/>
  <c r="H43" i="2"/>
  <c r="I43" i="2"/>
  <c r="J43" i="2"/>
  <c r="K43" i="2"/>
  <c r="L43" i="2"/>
  <c r="K18" i="2" l="1"/>
  <c r="I18" i="2"/>
  <c r="I46" i="2" s="1"/>
  <c r="G18" i="2"/>
  <c r="G46" i="2" s="1"/>
  <c r="E18" i="2"/>
  <c r="E46" i="2" s="1"/>
  <c r="C18" i="2"/>
  <c r="C46" i="2" s="1"/>
  <c r="L18" i="2"/>
  <c r="L46" i="2" s="1"/>
  <c r="J18" i="2"/>
  <c r="J46" i="2" s="1"/>
  <c r="H18" i="2"/>
  <c r="H46" i="2" s="1"/>
  <c r="F18" i="2"/>
  <c r="F46" i="2" s="1"/>
  <c r="D18" i="2"/>
  <c r="D46" i="2" s="1"/>
  <c r="B18" i="2"/>
  <c r="B46" i="2" s="1"/>
  <c r="K7" i="2"/>
  <c r="J43" i="11"/>
  <c r="K46" i="2" l="1"/>
  <c r="C40" i="1"/>
  <c r="D40" i="1"/>
  <c r="E40" i="1"/>
  <c r="F40" i="1"/>
  <c r="G40" i="1"/>
  <c r="H40" i="1"/>
  <c r="I40" i="1"/>
  <c r="B40" i="1"/>
  <c r="C44" i="13" l="1"/>
  <c r="C7" i="11"/>
  <c r="D7" i="11"/>
  <c r="E7" i="11"/>
  <c r="F7" i="11"/>
  <c r="G7" i="11"/>
  <c r="H7" i="11"/>
  <c r="I7" i="11"/>
  <c r="J7" i="11"/>
  <c r="K7" i="11"/>
  <c r="L7" i="11"/>
  <c r="M7" i="11"/>
  <c r="N7" i="11"/>
  <c r="O7" i="11"/>
  <c r="P7" i="11"/>
  <c r="Q7" i="11"/>
  <c r="R7" i="11"/>
  <c r="S7" i="11"/>
  <c r="T7" i="11"/>
  <c r="U7" i="11"/>
  <c r="V7" i="11"/>
  <c r="W7" i="11"/>
  <c r="C10" i="11"/>
  <c r="D10" i="11"/>
  <c r="E10" i="11"/>
  <c r="F10" i="11"/>
  <c r="G10" i="11"/>
  <c r="H10" i="11"/>
  <c r="I10" i="11"/>
  <c r="J10" i="11"/>
  <c r="K10" i="11"/>
  <c r="L10" i="11"/>
  <c r="M10" i="11"/>
  <c r="N10" i="11"/>
  <c r="O10" i="11"/>
  <c r="P10" i="11"/>
  <c r="Q10" i="11"/>
  <c r="R10" i="11"/>
  <c r="S10" i="11"/>
  <c r="T10" i="11"/>
  <c r="U10" i="11"/>
  <c r="V10" i="11"/>
  <c r="W10" i="11"/>
  <c r="B11" i="1" l="1"/>
  <c r="C11" i="1"/>
  <c r="D11" i="1"/>
  <c r="E11" i="1"/>
  <c r="F11" i="1"/>
  <c r="G11" i="1"/>
  <c r="H11" i="1"/>
  <c r="I11" i="1"/>
  <c r="M15" i="3" l="1"/>
  <c r="N15" i="3"/>
  <c r="O15" i="3"/>
  <c r="C30" i="1" l="1"/>
  <c r="D30" i="1"/>
  <c r="E30" i="1"/>
  <c r="F30" i="1"/>
  <c r="G30" i="1"/>
  <c r="H30" i="1"/>
  <c r="I30" i="1"/>
  <c r="B30" i="1"/>
  <c r="C24" i="1" l="1"/>
  <c r="D24" i="1"/>
  <c r="E24" i="1"/>
  <c r="F24" i="1"/>
  <c r="G24" i="1"/>
  <c r="H24" i="1"/>
  <c r="I24" i="1"/>
  <c r="B24" i="1"/>
  <c r="I43" i="1" l="1"/>
  <c r="H43" i="1"/>
  <c r="G43" i="1"/>
  <c r="F43" i="1"/>
  <c r="E43" i="1"/>
  <c r="D43" i="1"/>
  <c r="C43" i="1"/>
  <c r="B43" i="1"/>
  <c r="C34" i="9" l="1"/>
  <c r="D34" i="9"/>
  <c r="E34" i="9"/>
  <c r="F34" i="9"/>
  <c r="G34" i="9"/>
  <c r="H34" i="9"/>
  <c r="I34" i="9"/>
  <c r="J34" i="9"/>
  <c r="K34" i="9"/>
  <c r="L34" i="9"/>
  <c r="M34" i="9"/>
  <c r="N34" i="9"/>
  <c r="D44" i="13" l="1"/>
  <c r="E44" i="13"/>
  <c r="F44" i="13"/>
  <c r="G44" i="13"/>
  <c r="H44" i="13"/>
  <c r="I44" i="13"/>
  <c r="C40" i="13"/>
  <c r="D40" i="13"/>
  <c r="E40" i="13"/>
  <c r="F40" i="13"/>
  <c r="G40" i="13"/>
  <c r="H40" i="13"/>
  <c r="I40" i="13"/>
  <c r="C37" i="13"/>
  <c r="D37" i="13"/>
  <c r="E37" i="13"/>
  <c r="F37" i="13"/>
  <c r="G37" i="13"/>
  <c r="H37" i="13"/>
  <c r="I37" i="13"/>
  <c r="C36" i="13"/>
  <c r="D36" i="13"/>
  <c r="E36" i="13"/>
  <c r="F36" i="13"/>
  <c r="G36" i="13"/>
  <c r="H36" i="13"/>
  <c r="I36" i="13"/>
  <c r="C32" i="13"/>
  <c r="C19" i="13" s="1"/>
  <c r="D32" i="13"/>
  <c r="E32" i="13"/>
  <c r="F32" i="13"/>
  <c r="G32" i="13"/>
  <c r="H32" i="13"/>
  <c r="I32" i="13"/>
  <c r="C31" i="13"/>
  <c r="D31" i="13"/>
  <c r="E31" i="13"/>
  <c r="F31" i="13"/>
  <c r="G31" i="13"/>
  <c r="H31" i="13"/>
  <c r="I31" i="13"/>
  <c r="C27" i="13"/>
  <c r="D27" i="13"/>
  <c r="D19" i="13" s="1"/>
  <c r="E27" i="13"/>
  <c r="F27" i="13"/>
  <c r="G27" i="13"/>
  <c r="H27" i="13"/>
  <c r="H19" i="13" s="1"/>
  <c r="I27" i="13"/>
  <c r="I19" i="13" s="1"/>
  <c r="C14" i="13"/>
  <c r="D14" i="13"/>
  <c r="E14" i="13"/>
  <c r="F14" i="13"/>
  <c r="G14" i="13"/>
  <c r="H14" i="13"/>
  <c r="I14" i="13"/>
  <c r="B14" i="13"/>
  <c r="C11" i="13"/>
  <c r="D11" i="13"/>
  <c r="E11" i="13"/>
  <c r="F11" i="13"/>
  <c r="G11" i="13"/>
  <c r="H11" i="13"/>
  <c r="I11" i="13"/>
  <c r="C8" i="13"/>
  <c r="D8" i="13"/>
  <c r="E8" i="13"/>
  <c r="F8" i="13"/>
  <c r="G8" i="13"/>
  <c r="H8" i="13"/>
  <c r="I8" i="13"/>
  <c r="B40" i="13"/>
  <c r="B37" i="13"/>
  <c r="B36" i="13"/>
  <c r="B32" i="13"/>
  <c r="B31" i="13"/>
  <c r="B27" i="13"/>
  <c r="B11" i="13"/>
  <c r="B8" i="13"/>
  <c r="C43" i="12"/>
  <c r="D43" i="12"/>
  <c r="E43" i="12"/>
  <c r="F43" i="12"/>
  <c r="G43" i="12"/>
  <c r="H43" i="12"/>
  <c r="C39" i="12"/>
  <c r="D39" i="12"/>
  <c r="E39" i="12"/>
  <c r="F39" i="12"/>
  <c r="G39" i="12"/>
  <c r="H39" i="12"/>
  <c r="B39" i="12"/>
  <c r="C36" i="12"/>
  <c r="D36" i="12"/>
  <c r="E36" i="12"/>
  <c r="F36" i="12"/>
  <c r="G36" i="12"/>
  <c r="H36" i="12"/>
  <c r="C35" i="12"/>
  <c r="D35" i="12"/>
  <c r="E35" i="12"/>
  <c r="F35" i="12"/>
  <c r="G35" i="12"/>
  <c r="H35" i="12"/>
  <c r="C31" i="12"/>
  <c r="D31" i="12"/>
  <c r="E31" i="12"/>
  <c r="F31" i="12"/>
  <c r="G31" i="12"/>
  <c r="H31" i="12"/>
  <c r="C30" i="12"/>
  <c r="D30" i="12"/>
  <c r="E30" i="12"/>
  <c r="F30" i="12"/>
  <c r="G30" i="12"/>
  <c r="H30" i="12"/>
  <c r="C26" i="12"/>
  <c r="D26" i="12"/>
  <c r="D18" i="12" s="1"/>
  <c r="E26" i="12"/>
  <c r="F26" i="12"/>
  <c r="G26" i="12"/>
  <c r="H26" i="12"/>
  <c r="C13" i="12"/>
  <c r="D13" i="12"/>
  <c r="E13" i="12"/>
  <c r="F13" i="12"/>
  <c r="G13" i="12"/>
  <c r="H13" i="12"/>
  <c r="C10" i="12"/>
  <c r="D10" i="12"/>
  <c r="E10" i="12"/>
  <c r="F10" i="12"/>
  <c r="G10" i="12"/>
  <c r="H10" i="12"/>
  <c r="C7" i="12"/>
  <c r="D7" i="12"/>
  <c r="E7" i="12"/>
  <c r="F7" i="12"/>
  <c r="G7" i="12"/>
  <c r="H7" i="12"/>
  <c r="B43" i="12"/>
  <c r="B36" i="12"/>
  <c r="B35" i="12"/>
  <c r="B31" i="12"/>
  <c r="B30" i="12"/>
  <c r="B26" i="12"/>
  <c r="B13" i="12"/>
  <c r="B10" i="12"/>
  <c r="B7" i="12"/>
  <c r="C43" i="11"/>
  <c r="D43" i="11"/>
  <c r="E43" i="11"/>
  <c r="F43" i="11"/>
  <c r="G43" i="11"/>
  <c r="H43" i="11"/>
  <c r="I43" i="11"/>
  <c r="K43" i="11"/>
  <c r="L43" i="11"/>
  <c r="M43" i="11"/>
  <c r="N43" i="11"/>
  <c r="O43" i="11"/>
  <c r="P43" i="11"/>
  <c r="Q43" i="11"/>
  <c r="R43" i="11"/>
  <c r="S43" i="11"/>
  <c r="T43" i="11"/>
  <c r="U43" i="11"/>
  <c r="V43" i="11"/>
  <c r="W43" i="11"/>
  <c r="C39" i="11"/>
  <c r="D39" i="11"/>
  <c r="E39" i="11"/>
  <c r="F39" i="11"/>
  <c r="G39" i="11"/>
  <c r="H39" i="11"/>
  <c r="I39" i="11"/>
  <c r="J39" i="11"/>
  <c r="K39" i="11"/>
  <c r="L39" i="11"/>
  <c r="M39" i="11"/>
  <c r="N39" i="11"/>
  <c r="O39" i="11"/>
  <c r="P39" i="11"/>
  <c r="Q39" i="11"/>
  <c r="R39" i="11"/>
  <c r="S39" i="11"/>
  <c r="T39" i="11"/>
  <c r="U39" i="11"/>
  <c r="V39" i="11"/>
  <c r="W39" i="11"/>
  <c r="B39" i="11"/>
  <c r="C35" i="11"/>
  <c r="D35" i="11"/>
  <c r="E35" i="11"/>
  <c r="F35" i="11"/>
  <c r="G35" i="11"/>
  <c r="H35" i="11"/>
  <c r="I35" i="11"/>
  <c r="J35" i="11"/>
  <c r="K35" i="11"/>
  <c r="L35" i="11"/>
  <c r="M35" i="11"/>
  <c r="N35" i="11"/>
  <c r="O35" i="11"/>
  <c r="P35" i="11"/>
  <c r="Q35" i="11"/>
  <c r="R35" i="11"/>
  <c r="S35" i="11"/>
  <c r="T35" i="11"/>
  <c r="U35" i="11"/>
  <c r="V35" i="11"/>
  <c r="W35" i="11"/>
  <c r="C31" i="11"/>
  <c r="D31" i="11"/>
  <c r="E31" i="11"/>
  <c r="F31" i="11"/>
  <c r="G31" i="11"/>
  <c r="H31" i="11"/>
  <c r="I31" i="11"/>
  <c r="J31" i="11"/>
  <c r="K31" i="11"/>
  <c r="L31" i="11"/>
  <c r="M31" i="11"/>
  <c r="N31" i="11"/>
  <c r="O31" i="11"/>
  <c r="P31" i="11"/>
  <c r="Q31" i="11"/>
  <c r="R31" i="11"/>
  <c r="S31" i="11"/>
  <c r="T31" i="11"/>
  <c r="U31" i="11"/>
  <c r="V31" i="11"/>
  <c r="W31" i="11"/>
  <c r="C36" i="11"/>
  <c r="D36" i="11"/>
  <c r="E36" i="11"/>
  <c r="F36" i="11"/>
  <c r="G36" i="11"/>
  <c r="H36" i="11"/>
  <c r="I36" i="11"/>
  <c r="J36" i="11"/>
  <c r="K36" i="11"/>
  <c r="L36" i="11"/>
  <c r="M36" i="11"/>
  <c r="N36" i="11"/>
  <c r="O36" i="11"/>
  <c r="P36" i="11"/>
  <c r="Q36" i="11"/>
  <c r="R36" i="11"/>
  <c r="S36" i="11"/>
  <c r="T36" i="11"/>
  <c r="U36" i="11"/>
  <c r="V36" i="11"/>
  <c r="W36" i="11"/>
  <c r="C30" i="11"/>
  <c r="D30" i="11"/>
  <c r="E30" i="11"/>
  <c r="F30" i="11"/>
  <c r="G30" i="11"/>
  <c r="H30" i="11"/>
  <c r="I30" i="11"/>
  <c r="J30" i="11"/>
  <c r="K30" i="11"/>
  <c r="L30" i="11"/>
  <c r="M30" i="11"/>
  <c r="N30" i="11"/>
  <c r="O30" i="11"/>
  <c r="P30" i="11"/>
  <c r="Q30" i="11"/>
  <c r="R30" i="11"/>
  <c r="S30" i="11"/>
  <c r="T30" i="11"/>
  <c r="U30" i="11"/>
  <c r="V30" i="11"/>
  <c r="W30" i="11"/>
  <c r="C26" i="11"/>
  <c r="D26" i="11"/>
  <c r="E26" i="11"/>
  <c r="F26" i="11"/>
  <c r="G26" i="11"/>
  <c r="H26" i="11"/>
  <c r="I26" i="11"/>
  <c r="J26" i="11"/>
  <c r="K26" i="11"/>
  <c r="L26" i="11"/>
  <c r="M26" i="11"/>
  <c r="N26" i="11"/>
  <c r="O26" i="11"/>
  <c r="P26" i="11"/>
  <c r="Q26" i="11"/>
  <c r="R26" i="11"/>
  <c r="S26" i="11"/>
  <c r="T26" i="11"/>
  <c r="U26" i="11"/>
  <c r="V26" i="11"/>
  <c r="W26" i="11"/>
  <c r="C20" i="11"/>
  <c r="D20" i="11"/>
  <c r="E20" i="11"/>
  <c r="F20" i="11"/>
  <c r="G20" i="11"/>
  <c r="H20" i="11"/>
  <c r="I20" i="11"/>
  <c r="J20" i="11"/>
  <c r="K20" i="11"/>
  <c r="L18" i="11"/>
  <c r="M20" i="11"/>
  <c r="N20" i="11"/>
  <c r="O20" i="11"/>
  <c r="P20" i="11"/>
  <c r="P18" i="11" s="1"/>
  <c r="Q20" i="11"/>
  <c r="R20" i="11"/>
  <c r="S20" i="11"/>
  <c r="S18" i="11" s="1"/>
  <c r="S46" i="11" s="1"/>
  <c r="T20" i="11"/>
  <c r="T18" i="11" s="1"/>
  <c r="U20" i="11"/>
  <c r="V20" i="11"/>
  <c r="W20" i="11"/>
  <c r="C18" i="11"/>
  <c r="K18" i="11"/>
  <c r="C13" i="11"/>
  <c r="D13" i="11"/>
  <c r="E13" i="11"/>
  <c r="F13" i="11"/>
  <c r="G13" i="11"/>
  <c r="H13" i="11"/>
  <c r="I13" i="11"/>
  <c r="J13" i="11"/>
  <c r="K13" i="11"/>
  <c r="L13" i="11"/>
  <c r="M13" i="11"/>
  <c r="N13" i="11"/>
  <c r="O13" i="11"/>
  <c r="P13" i="11"/>
  <c r="Q13" i="11"/>
  <c r="R13" i="11"/>
  <c r="S13" i="11"/>
  <c r="T13" i="11"/>
  <c r="U13" i="11"/>
  <c r="V13" i="11"/>
  <c r="W13" i="11"/>
  <c r="B10" i="11"/>
  <c r="B43" i="11"/>
  <c r="B36" i="11"/>
  <c r="B35" i="11"/>
  <c r="B31" i="11"/>
  <c r="B30" i="11"/>
  <c r="B26" i="11"/>
  <c r="B20" i="11"/>
  <c r="B13" i="11"/>
  <c r="B7" i="11"/>
  <c r="C42" i="10"/>
  <c r="D42" i="10"/>
  <c r="E42" i="10"/>
  <c r="F42" i="10"/>
  <c r="G42" i="10"/>
  <c r="H42" i="10"/>
  <c r="I42" i="10"/>
  <c r="C38" i="10"/>
  <c r="D38" i="10"/>
  <c r="E38" i="10"/>
  <c r="F38" i="10"/>
  <c r="G38" i="10"/>
  <c r="H38" i="10"/>
  <c r="I38" i="10"/>
  <c r="B38" i="10"/>
  <c r="C35" i="10"/>
  <c r="D35" i="10"/>
  <c r="E35" i="10"/>
  <c r="F35" i="10"/>
  <c r="G35" i="10"/>
  <c r="H35" i="10"/>
  <c r="I35" i="10"/>
  <c r="C34" i="10"/>
  <c r="D34" i="10"/>
  <c r="E34" i="10"/>
  <c r="F34" i="10"/>
  <c r="G34" i="10"/>
  <c r="H34" i="10"/>
  <c r="I34" i="10"/>
  <c r="C30" i="10"/>
  <c r="D30" i="10"/>
  <c r="E30" i="10"/>
  <c r="F30" i="10"/>
  <c r="G30" i="10"/>
  <c r="H30" i="10"/>
  <c r="I30" i="10"/>
  <c r="C29" i="10"/>
  <c r="D29" i="10"/>
  <c r="E29" i="10"/>
  <c r="F29" i="10"/>
  <c r="G29" i="10"/>
  <c r="H29" i="10"/>
  <c r="I29" i="10"/>
  <c r="C25" i="10"/>
  <c r="D25" i="10"/>
  <c r="E25" i="10"/>
  <c r="F25" i="10"/>
  <c r="G25" i="10"/>
  <c r="H25" i="10"/>
  <c r="I25" i="10"/>
  <c r="B25" i="10"/>
  <c r="C19" i="10"/>
  <c r="D19" i="10"/>
  <c r="E19" i="10"/>
  <c r="F19" i="10"/>
  <c r="G19" i="10"/>
  <c r="H19" i="10"/>
  <c r="I19" i="10"/>
  <c r="H17" i="10"/>
  <c r="C12" i="10"/>
  <c r="D12" i="10"/>
  <c r="E12" i="10"/>
  <c r="F12" i="10"/>
  <c r="G12" i="10"/>
  <c r="H12" i="10"/>
  <c r="I12" i="10"/>
  <c r="C9" i="10"/>
  <c r="D9" i="10"/>
  <c r="E9" i="10"/>
  <c r="F9" i="10"/>
  <c r="G9" i="10"/>
  <c r="H9" i="10"/>
  <c r="I9" i="10"/>
  <c r="C6" i="10"/>
  <c r="D6" i="10"/>
  <c r="E6" i="10"/>
  <c r="F6" i="10"/>
  <c r="G6" i="10"/>
  <c r="H6" i="10"/>
  <c r="I6" i="10"/>
  <c r="B42" i="10"/>
  <c r="B35" i="10"/>
  <c r="B34" i="10"/>
  <c r="B30" i="10"/>
  <c r="B29" i="10"/>
  <c r="B19" i="10"/>
  <c r="B9" i="10"/>
  <c r="B6" i="10"/>
  <c r="C42" i="9"/>
  <c r="D42" i="9"/>
  <c r="E42" i="9"/>
  <c r="F42" i="9"/>
  <c r="G42" i="9"/>
  <c r="H42" i="9"/>
  <c r="I42" i="9"/>
  <c r="J42" i="9"/>
  <c r="K42" i="9"/>
  <c r="L42" i="9"/>
  <c r="M42" i="9"/>
  <c r="N42" i="9"/>
  <c r="C38" i="9"/>
  <c r="D38" i="9"/>
  <c r="E38" i="9"/>
  <c r="F38" i="9"/>
  <c r="G38" i="9"/>
  <c r="H38" i="9"/>
  <c r="I38" i="9"/>
  <c r="J38" i="9"/>
  <c r="K38" i="9"/>
  <c r="L38" i="9"/>
  <c r="M38" i="9"/>
  <c r="N38" i="9"/>
  <c r="B38" i="9"/>
  <c r="C35" i="9"/>
  <c r="D35" i="9"/>
  <c r="E35" i="9"/>
  <c r="F35" i="9"/>
  <c r="G35" i="9"/>
  <c r="H35" i="9"/>
  <c r="I35" i="9"/>
  <c r="J35" i="9"/>
  <c r="K35" i="9"/>
  <c r="L35" i="9"/>
  <c r="M35" i="9"/>
  <c r="N35" i="9"/>
  <c r="C30" i="9"/>
  <c r="D30" i="9"/>
  <c r="E30" i="9"/>
  <c r="F30" i="9"/>
  <c r="G30" i="9"/>
  <c r="H30" i="9"/>
  <c r="I30" i="9"/>
  <c r="J30" i="9"/>
  <c r="K30" i="9"/>
  <c r="L30" i="9"/>
  <c r="M30" i="9"/>
  <c r="N30" i="9"/>
  <c r="C29" i="9"/>
  <c r="D29" i="9"/>
  <c r="E29" i="9"/>
  <c r="F29" i="9"/>
  <c r="G29" i="9"/>
  <c r="H29" i="9"/>
  <c r="I29" i="9"/>
  <c r="J29" i="9"/>
  <c r="K29" i="9"/>
  <c r="L29" i="9"/>
  <c r="M29" i="9"/>
  <c r="N29" i="9"/>
  <c r="C25" i="9"/>
  <c r="D25" i="9"/>
  <c r="E25" i="9"/>
  <c r="F25" i="9"/>
  <c r="G25" i="9"/>
  <c r="H25" i="9"/>
  <c r="I25" i="9"/>
  <c r="J25" i="9"/>
  <c r="K25" i="9"/>
  <c r="L25" i="9"/>
  <c r="M25" i="9"/>
  <c r="N25" i="9"/>
  <c r="C19" i="9"/>
  <c r="D19" i="9"/>
  <c r="D17" i="9" s="1"/>
  <c r="E19" i="9"/>
  <c r="F19" i="9"/>
  <c r="G19" i="9"/>
  <c r="H19" i="9"/>
  <c r="I19" i="9"/>
  <c r="I17" i="9" s="1"/>
  <c r="J19" i="9"/>
  <c r="K19" i="9"/>
  <c r="L19" i="9"/>
  <c r="L17" i="9" s="1"/>
  <c r="M19" i="9"/>
  <c r="N19" i="9"/>
  <c r="C17" i="9"/>
  <c r="E17" i="9"/>
  <c r="F17" i="9"/>
  <c r="G17" i="9"/>
  <c r="H17" i="9"/>
  <c r="J17" i="9"/>
  <c r="K17" i="9"/>
  <c r="M17" i="9"/>
  <c r="N17" i="9"/>
  <c r="C12" i="9"/>
  <c r="D12" i="9"/>
  <c r="E12" i="9"/>
  <c r="F12" i="9"/>
  <c r="G12" i="9"/>
  <c r="H12" i="9"/>
  <c r="I12" i="9"/>
  <c r="J12" i="9"/>
  <c r="K12" i="9"/>
  <c r="L12" i="9"/>
  <c r="M12" i="9"/>
  <c r="N12" i="9"/>
  <c r="C9" i="9"/>
  <c r="D9" i="9"/>
  <c r="E9" i="9"/>
  <c r="F9" i="9"/>
  <c r="G9" i="9"/>
  <c r="H9" i="9"/>
  <c r="I9" i="9"/>
  <c r="J9" i="9"/>
  <c r="K9" i="9"/>
  <c r="L9" i="9"/>
  <c r="M9" i="9"/>
  <c r="N9" i="9"/>
  <c r="C6" i="9"/>
  <c r="D6" i="9"/>
  <c r="E6" i="9"/>
  <c r="F6" i="9"/>
  <c r="G6" i="9"/>
  <c r="H6" i="9"/>
  <c r="I6" i="9"/>
  <c r="J6" i="9"/>
  <c r="K6" i="9"/>
  <c r="L6" i="9"/>
  <c r="M6" i="9"/>
  <c r="N6" i="9"/>
  <c r="B6" i="9"/>
  <c r="B9" i="9"/>
  <c r="B12" i="9"/>
  <c r="B19" i="9"/>
  <c r="B25" i="9"/>
  <c r="B29" i="9"/>
  <c r="B30" i="9"/>
  <c r="B34" i="9"/>
  <c r="B35" i="9"/>
  <c r="B42" i="9"/>
  <c r="C44" i="8"/>
  <c r="D44" i="8"/>
  <c r="E44" i="8"/>
  <c r="F44" i="8"/>
  <c r="G44" i="8"/>
  <c r="H44" i="8"/>
  <c r="I44" i="8"/>
  <c r="J44" i="8"/>
  <c r="K44" i="8"/>
  <c r="L44" i="8"/>
  <c r="M44" i="8"/>
  <c r="N44" i="8"/>
  <c r="O44" i="8"/>
  <c r="P44" i="8"/>
  <c r="Q44" i="8"/>
  <c r="R44" i="8"/>
  <c r="C40" i="8"/>
  <c r="D40" i="8"/>
  <c r="E40" i="8"/>
  <c r="F40" i="8"/>
  <c r="G40" i="8"/>
  <c r="H40" i="8"/>
  <c r="I40" i="8"/>
  <c r="J40" i="8"/>
  <c r="K40" i="8"/>
  <c r="L40" i="8"/>
  <c r="M40" i="8"/>
  <c r="N40" i="8"/>
  <c r="O40" i="8"/>
  <c r="P40" i="8"/>
  <c r="Q40" i="8"/>
  <c r="R40" i="8"/>
  <c r="B40" i="8"/>
  <c r="C37" i="8"/>
  <c r="D37" i="8"/>
  <c r="E37" i="8"/>
  <c r="F37" i="8"/>
  <c r="G37" i="8"/>
  <c r="H37" i="8"/>
  <c r="I37" i="8"/>
  <c r="J37" i="8"/>
  <c r="K37" i="8"/>
  <c r="L37" i="8"/>
  <c r="M37" i="8"/>
  <c r="N37" i="8"/>
  <c r="O37" i="8"/>
  <c r="P37" i="8"/>
  <c r="Q37" i="8"/>
  <c r="R37" i="8"/>
  <c r="C36" i="8"/>
  <c r="D36" i="8"/>
  <c r="E36" i="8"/>
  <c r="F36" i="8"/>
  <c r="G36" i="8"/>
  <c r="H36" i="8"/>
  <c r="I36" i="8"/>
  <c r="J36" i="8"/>
  <c r="K36" i="8"/>
  <c r="L36" i="8"/>
  <c r="M36" i="8"/>
  <c r="N36" i="8"/>
  <c r="O36" i="8"/>
  <c r="P36" i="8"/>
  <c r="Q36" i="8"/>
  <c r="R36" i="8"/>
  <c r="C32" i="8"/>
  <c r="D32" i="8"/>
  <c r="E32" i="8"/>
  <c r="F32" i="8"/>
  <c r="G32" i="8"/>
  <c r="H32" i="8"/>
  <c r="I32" i="8"/>
  <c r="J32" i="8"/>
  <c r="K32" i="8"/>
  <c r="L32" i="8"/>
  <c r="M32" i="8"/>
  <c r="N32" i="8"/>
  <c r="O32" i="8"/>
  <c r="P32" i="8"/>
  <c r="Q32" i="8"/>
  <c r="R32" i="8"/>
  <c r="C31" i="8"/>
  <c r="D31" i="8"/>
  <c r="E31" i="8"/>
  <c r="F31" i="8"/>
  <c r="G31" i="8"/>
  <c r="H31" i="8"/>
  <c r="I31" i="8"/>
  <c r="J31" i="8"/>
  <c r="K31" i="8"/>
  <c r="L31" i="8"/>
  <c r="M31" i="8"/>
  <c r="N31" i="8"/>
  <c r="O31" i="8"/>
  <c r="P31" i="8"/>
  <c r="Q31" i="8"/>
  <c r="R31" i="8"/>
  <c r="C27" i="8"/>
  <c r="D27" i="8"/>
  <c r="E27" i="8"/>
  <c r="F27" i="8"/>
  <c r="G27" i="8"/>
  <c r="H27" i="8"/>
  <c r="I27" i="8"/>
  <c r="J27" i="8"/>
  <c r="K27" i="8"/>
  <c r="L27" i="8"/>
  <c r="M27" i="8"/>
  <c r="N27" i="8"/>
  <c r="O27" i="8"/>
  <c r="P27" i="8"/>
  <c r="Q27" i="8"/>
  <c r="R27" i="8"/>
  <c r="C21" i="8"/>
  <c r="D21" i="8"/>
  <c r="E21" i="8"/>
  <c r="F21" i="8"/>
  <c r="F19" i="8" s="1"/>
  <c r="G21" i="8"/>
  <c r="H21" i="8"/>
  <c r="H19" i="8" s="1"/>
  <c r="I21" i="8"/>
  <c r="J21" i="8"/>
  <c r="J19" i="8" s="1"/>
  <c r="K21" i="8"/>
  <c r="L21" i="8"/>
  <c r="L19" i="8" s="1"/>
  <c r="M21" i="8"/>
  <c r="N21" i="8"/>
  <c r="N19" i="8" s="1"/>
  <c r="O21" i="8"/>
  <c r="P21" i="8"/>
  <c r="P19" i="8" s="1"/>
  <c r="Q21" i="8"/>
  <c r="R21" i="8"/>
  <c r="R19" i="8" s="1"/>
  <c r="C19" i="8"/>
  <c r="C14" i="8"/>
  <c r="D14" i="8"/>
  <c r="E14" i="8"/>
  <c r="F14" i="8"/>
  <c r="G14" i="8"/>
  <c r="H14" i="8"/>
  <c r="I14" i="8"/>
  <c r="J14" i="8"/>
  <c r="K14" i="8"/>
  <c r="L14" i="8"/>
  <c r="M14" i="8"/>
  <c r="N14" i="8"/>
  <c r="O14" i="8"/>
  <c r="P14" i="8"/>
  <c r="Q14" i="8"/>
  <c r="R14" i="8"/>
  <c r="C11" i="8"/>
  <c r="D11" i="8"/>
  <c r="E11" i="8"/>
  <c r="F11" i="8"/>
  <c r="G11" i="8"/>
  <c r="H11" i="8"/>
  <c r="I11" i="8"/>
  <c r="J11" i="8"/>
  <c r="K11" i="8"/>
  <c r="L11" i="8"/>
  <c r="M11" i="8"/>
  <c r="N11" i="8"/>
  <c r="O11" i="8"/>
  <c r="P11" i="8"/>
  <c r="Q11" i="8"/>
  <c r="R11" i="8"/>
  <c r="C8" i="8"/>
  <c r="D8" i="8"/>
  <c r="E8" i="8"/>
  <c r="F8" i="8"/>
  <c r="G8" i="8"/>
  <c r="H8" i="8"/>
  <c r="I8" i="8"/>
  <c r="J8" i="8"/>
  <c r="K8" i="8"/>
  <c r="L8" i="8"/>
  <c r="M8" i="8"/>
  <c r="N8" i="8"/>
  <c r="O8" i="8"/>
  <c r="P8" i="8"/>
  <c r="Q8" i="8"/>
  <c r="R8" i="8"/>
  <c r="B44" i="8"/>
  <c r="B37" i="8"/>
  <c r="B36" i="8"/>
  <c r="B32" i="8"/>
  <c r="B31" i="8"/>
  <c r="B27" i="8"/>
  <c r="B21" i="8"/>
  <c r="B11" i="8"/>
  <c r="B8" i="8"/>
  <c r="C44" i="7"/>
  <c r="D44" i="7"/>
  <c r="E44" i="7"/>
  <c r="F44" i="7"/>
  <c r="G44" i="7"/>
  <c r="H44" i="7"/>
  <c r="B44" i="7"/>
  <c r="H40" i="7"/>
  <c r="G40" i="7"/>
  <c r="F40" i="7"/>
  <c r="E40" i="7"/>
  <c r="D40" i="7"/>
  <c r="C40" i="7"/>
  <c r="B40" i="7"/>
  <c r="H37" i="7"/>
  <c r="G37" i="7"/>
  <c r="F37" i="7"/>
  <c r="E37" i="7"/>
  <c r="D37" i="7"/>
  <c r="C37" i="7"/>
  <c r="B37" i="7"/>
  <c r="H36" i="7"/>
  <c r="G36" i="7"/>
  <c r="F36" i="7"/>
  <c r="E36" i="7"/>
  <c r="D36" i="7"/>
  <c r="C36" i="7"/>
  <c r="B36" i="7"/>
  <c r="H32" i="7"/>
  <c r="G32" i="7"/>
  <c r="F32" i="7"/>
  <c r="E32" i="7"/>
  <c r="D32" i="7"/>
  <c r="C32" i="7"/>
  <c r="B32" i="7"/>
  <c r="H31" i="7"/>
  <c r="G31" i="7"/>
  <c r="F31" i="7"/>
  <c r="E31" i="7"/>
  <c r="D31" i="7"/>
  <c r="C31" i="7"/>
  <c r="B31" i="7"/>
  <c r="H27" i="7"/>
  <c r="G27" i="7"/>
  <c r="F27" i="7"/>
  <c r="E27" i="7"/>
  <c r="D27" i="7"/>
  <c r="C27" i="7"/>
  <c r="B27" i="7"/>
  <c r="H21" i="7"/>
  <c r="H19" i="7" s="1"/>
  <c r="G21" i="7"/>
  <c r="F21" i="7"/>
  <c r="E21" i="7"/>
  <c r="D21" i="7"/>
  <c r="D19" i="7" s="1"/>
  <c r="C21" i="7"/>
  <c r="B21" i="7"/>
  <c r="H14" i="7"/>
  <c r="G14" i="7"/>
  <c r="F14" i="7"/>
  <c r="E14" i="7"/>
  <c r="D14" i="7"/>
  <c r="C14" i="7"/>
  <c r="B14" i="7"/>
  <c r="H11" i="7"/>
  <c r="G11" i="7"/>
  <c r="F11" i="7"/>
  <c r="E11" i="7"/>
  <c r="D11" i="7"/>
  <c r="C11" i="7"/>
  <c r="B11" i="7"/>
  <c r="H8" i="7"/>
  <c r="G8" i="7"/>
  <c r="F8" i="7"/>
  <c r="E8" i="7"/>
  <c r="D8" i="7"/>
  <c r="C8" i="7"/>
  <c r="B8" i="7"/>
  <c r="C45" i="6"/>
  <c r="F45" i="6"/>
  <c r="G45" i="6"/>
  <c r="H45" i="6"/>
  <c r="I45" i="6"/>
  <c r="J45" i="6"/>
  <c r="K45" i="6"/>
  <c r="L45" i="6"/>
  <c r="M45" i="6"/>
  <c r="N45" i="6"/>
  <c r="O45" i="6"/>
  <c r="P45" i="6"/>
  <c r="Q45" i="6"/>
  <c r="R45" i="6"/>
  <c r="C41" i="6"/>
  <c r="D41" i="6"/>
  <c r="E41" i="6"/>
  <c r="F41" i="6"/>
  <c r="G41" i="6"/>
  <c r="H41" i="6"/>
  <c r="I41" i="6"/>
  <c r="J41" i="6"/>
  <c r="K41" i="6"/>
  <c r="L41" i="6"/>
  <c r="M41" i="6"/>
  <c r="N41" i="6"/>
  <c r="O41" i="6"/>
  <c r="P41" i="6"/>
  <c r="Q41" i="6"/>
  <c r="R41" i="6"/>
  <c r="B41" i="6"/>
  <c r="C38" i="6"/>
  <c r="D38" i="6"/>
  <c r="E38" i="6"/>
  <c r="F38" i="6"/>
  <c r="G38" i="6"/>
  <c r="H38" i="6"/>
  <c r="I38" i="6"/>
  <c r="J38" i="6"/>
  <c r="K38" i="6"/>
  <c r="L38" i="6"/>
  <c r="M38" i="6"/>
  <c r="N38" i="6"/>
  <c r="O38" i="6"/>
  <c r="P38" i="6"/>
  <c r="Q38" i="6"/>
  <c r="R38" i="6"/>
  <c r="C37" i="6"/>
  <c r="D37" i="6"/>
  <c r="E37" i="6"/>
  <c r="F37" i="6"/>
  <c r="G37" i="6"/>
  <c r="H37" i="6"/>
  <c r="I37" i="6"/>
  <c r="J37" i="6"/>
  <c r="K37" i="6"/>
  <c r="L37" i="6"/>
  <c r="M37" i="6"/>
  <c r="N37" i="6"/>
  <c r="O37" i="6"/>
  <c r="P37" i="6"/>
  <c r="Q37" i="6"/>
  <c r="R37" i="6"/>
  <c r="C33" i="6"/>
  <c r="D33" i="6"/>
  <c r="E33" i="6"/>
  <c r="F33" i="6"/>
  <c r="G33" i="6"/>
  <c r="H33" i="6"/>
  <c r="I33" i="6"/>
  <c r="J33" i="6"/>
  <c r="K33" i="6"/>
  <c r="L33" i="6"/>
  <c r="M33" i="6"/>
  <c r="N33" i="6"/>
  <c r="O33" i="6"/>
  <c r="P33" i="6"/>
  <c r="Q33" i="6"/>
  <c r="R33" i="6"/>
  <c r="C32" i="6"/>
  <c r="D32" i="6"/>
  <c r="E32" i="6"/>
  <c r="F32" i="6"/>
  <c r="G32" i="6"/>
  <c r="H32" i="6"/>
  <c r="I32" i="6"/>
  <c r="J32" i="6"/>
  <c r="K32" i="6"/>
  <c r="L32" i="6"/>
  <c r="M32" i="6"/>
  <c r="N32" i="6"/>
  <c r="O32" i="6"/>
  <c r="P32" i="6"/>
  <c r="Q32" i="6"/>
  <c r="R32" i="6"/>
  <c r="C28" i="6"/>
  <c r="D28" i="6"/>
  <c r="E28" i="6"/>
  <c r="F28" i="6"/>
  <c r="G28" i="6"/>
  <c r="H28" i="6"/>
  <c r="I28" i="6"/>
  <c r="J28" i="6"/>
  <c r="K28" i="6"/>
  <c r="L28" i="6"/>
  <c r="M28" i="6"/>
  <c r="N28" i="6"/>
  <c r="O28" i="6"/>
  <c r="P28" i="6"/>
  <c r="Q28" i="6"/>
  <c r="R28" i="6"/>
  <c r="C22" i="6"/>
  <c r="C20" i="6" s="1"/>
  <c r="D22" i="6"/>
  <c r="D20" i="6" s="1"/>
  <c r="E22" i="6"/>
  <c r="E20" i="6" s="1"/>
  <c r="F22" i="6"/>
  <c r="F20" i="6" s="1"/>
  <c r="G22" i="6"/>
  <c r="G20" i="6" s="1"/>
  <c r="H22" i="6"/>
  <c r="H20" i="6" s="1"/>
  <c r="I22" i="6"/>
  <c r="I20" i="6" s="1"/>
  <c r="I48" i="6" s="1"/>
  <c r="J22" i="6"/>
  <c r="J20" i="6" s="1"/>
  <c r="J48" i="6" s="1"/>
  <c r="K22" i="6"/>
  <c r="K20" i="6" s="1"/>
  <c r="K48" i="6" s="1"/>
  <c r="L22" i="6"/>
  <c r="L20" i="6" s="1"/>
  <c r="L48" i="6" s="1"/>
  <c r="M22" i="6"/>
  <c r="M20" i="6" s="1"/>
  <c r="M48" i="6" s="1"/>
  <c r="N22" i="6"/>
  <c r="N20" i="6" s="1"/>
  <c r="N48" i="6" s="1"/>
  <c r="O22" i="6"/>
  <c r="O20" i="6" s="1"/>
  <c r="O48" i="6" s="1"/>
  <c r="P22" i="6"/>
  <c r="P20" i="6" s="1"/>
  <c r="P48" i="6" s="1"/>
  <c r="Q22" i="6"/>
  <c r="Q20" i="6" s="1"/>
  <c r="Q48" i="6" s="1"/>
  <c r="R22" i="6"/>
  <c r="R20" i="6" s="1"/>
  <c r="R48" i="6" s="1"/>
  <c r="B45" i="6"/>
  <c r="B38" i="6"/>
  <c r="B37" i="6"/>
  <c r="B33" i="6"/>
  <c r="B32" i="6"/>
  <c r="B28" i="6"/>
  <c r="B22" i="6"/>
  <c r="C44" i="4"/>
  <c r="D44" i="4"/>
  <c r="E44" i="4"/>
  <c r="F44" i="4"/>
  <c r="G44" i="4"/>
  <c r="H44" i="4"/>
  <c r="I44" i="4"/>
  <c r="J44" i="4"/>
  <c r="K44" i="4"/>
  <c r="L44" i="4"/>
  <c r="M44" i="4"/>
  <c r="B44" i="4"/>
  <c r="C39" i="4"/>
  <c r="D39" i="4"/>
  <c r="E39" i="4"/>
  <c r="F39" i="4"/>
  <c r="G39" i="4"/>
  <c r="H39" i="4"/>
  <c r="I39" i="4"/>
  <c r="J39" i="4"/>
  <c r="K39" i="4"/>
  <c r="L39" i="4"/>
  <c r="M39" i="4"/>
  <c r="B39" i="4"/>
  <c r="C36" i="4"/>
  <c r="D36" i="4"/>
  <c r="E36" i="4"/>
  <c r="F36" i="4"/>
  <c r="G36" i="4"/>
  <c r="H36" i="4"/>
  <c r="I36" i="4"/>
  <c r="J36" i="4"/>
  <c r="K36" i="4"/>
  <c r="L36" i="4"/>
  <c r="M36" i="4"/>
  <c r="B36" i="4"/>
  <c r="C35" i="4"/>
  <c r="D35" i="4"/>
  <c r="E35" i="4"/>
  <c r="F35" i="4"/>
  <c r="G35" i="4"/>
  <c r="H35" i="4"/>
  <c r="I35" i="4"/>
  <c r="J35" i="4"/>
  <c r="K35" i="4"/>
  <c r="L35" i="4"/>
  <c r="M35" i="4"/>
  <c r="B35" i="4"/>
  <c r="C31" i="4"/>
  <c r="D31" i="4"/>
  <c r="E31" i="4"/>
  <c r="F31" i="4"/>
  <c r="G31" i="4"/>
  <c r="H31" i="4"/>
  <c r="I31" i="4"/>
  <c r="J31" i="4"/>
  <c r="K31" i="4"/>
  <c r="L31" i="4"/>
  <c r="M31" i="4"/>
  <c r="B31" i="4"/>
  <c r="C30" i="4"/>
  <c r="D30" i="4"/>
  <c r="E30" i="4"/>
  <c r="F30" i="4"/>
  <c r="G30" i="4"/>
  <c r="H30" i="4"/>
  <c r="I30" i="4"/>
  <c r="J30" i="4"/>
  <c r="K30" i="4"/>
  <c r="L30" i="4"/>
  <c r="M30" i="4"/>
  <c r="B30" i="4"/>
  <c r="C26" i="4"/>
  <c r="D26" i="4"/>
  <c r="E26" i="4"/>
  <c r="F26" i="4"/>
  <c r="G26" i="4"/>
  <c r="H26" i="4"/>
  <c r="I26" i="4"/>
  <c r="J26" i="4"/>
  <c r="K26" i="4"/>
  <c r="L26" i="4"/>
  <c r="M26" i="4"/>
  <c r="B26" i="4"/>
  <c r="C20" i="4"/>
  <c r="D20" i="4"/>
  <c r="E20" i="4"/>
  <c r="F20" i="4"/>
  <c r="F18" i="4" s="1"/>
  <c r="G20" i="4"/>
  <c r="H20" i="4"/>
  <c r="H18" i="4" s="1"/>
  <c r="I20" i="4"/>
  <c r="I18" i="4" s="1"/>
  <c r="J20" i="4"/>
  <c r="K20" i="4"/>
  <c r="L20" i="4"/>
  <c r="M20" i="4"/>
  <c r="B20" i="4"/>
  <c r="C13" i="4"/>
  <c r="D13" i="4"/>
  <c r="E13" i="4"/>
  <c r="F13" i="4"/>
  <c r="G13" i="4"/>
  <c r="H13" i="4"/>
  <c r="I13" i="4"/>
  <c r="J13" i="4"/>
  <c r="K13" i="4"/>
  <c r="L13" i="4"/>
  <c r="M13" i="4"/>
  <c r="B13" i="4"/>
  <c r="C10" i="4"/>
  <c r="D10" i="4"/>
  <c r="E10" i="4"/>
  <c r="F10" i="4"/>
  <c r="G10" i="4"/>
  <c r="H10" i="4"/>
  <c r="I10" i="4"/>
  <c r="J10" i="4"/>
  <c r="K10" i="4"/>
  <c r="B10" i="4"/>
  <c r="C7" i="4"/>
  <c r="D7" i="4"/>
  <c r="E7" i="4"/>
  <c r="F7" i="4"/>
  <c r="G7" i="4"/>
  <c r="H7" i="4"/>
  <c r="I7" i="4"/>
  <c r="J7" i="4"/>
  <c r="K7" i="4"/>
  <c r="L7" i="4"/>
  <c r="M7" i="4"/>
  <c r="B7" i="4"/>
  <c r="H18" i="11" l="1"/>
  <c r="C18" i="12"/>
  <c r="E19" i="13"/>
  <c r="M18" i="4"/>
  <c r="M47" i="4" s="1"/>
  <c r="B19" i="13"/>
  <c r="L46" i="11"/>
  <c r="D18" i="11"/>
  <c r="H18" i="12"/>
  <c r="G19" i="13"/>
  <c r="T46" i="11"/>
  <c r="F47" i="4"/>
  <c r="I47" i="4"/>
  <c r="E18" i="4"/>
  <c r="E47" i="4" s="1"/>
  <c r="H47" i="4"/>
  <c r="J18" i="4"/>
  <c r="J47" i="4" s="1"/>
  <c r="D18" i="4"/>
  <c r="D47" i="4" s="1"/>
  <c r="B18" i="4"/>
  <c r="B47" i="4" s="1"/>
  <c r="K18" i="4"/>
  <c r="K47" i="4" s="1"/>
  <c r="G18" i="4"/>
  <c r="G47" i="4" s="1"/>
  <c r="C18" i="4"/>
  <c r="C47" i="4" s="1"/>
  <c r="L18" i="4"/>
  <c r="L47" i="4" s="1"/>
  <c r="B19" i="7"/>
  <c r="F19" i="7"/>
  <c r="B17" i="10"/>
  <c r="E17" i="10"/>
  <c r="E45" i="10" s="1"/>
  <c r="K46" i="11"/>
  <c r="V18" i="11"/>
  <c r="V46" i="11" s="1"/>
  <c r="R18" i="11"/>
  <c r="R46" i="11" s="1"/>
  <c r="N18" i="11"/>
  <c r="N46" i="11" s="1"/>
  <c r="J18" i="11"/>
  <c r="J46" i="11" s="1"/>
  <c r="F18" i="11"/>
  <c r="H46" i="12"/>
  <c r="F19" i="13"/>
  <c r="F47" i="13" s="1"/>
  <c r="C46" i="11"/>
  <c r="G18" i="12"/>
  <c r="W18" i="11"/>
  <c r="W46" i="11" s="1"/>
  <c r="O18" i="11"/>
  <c r="O46" i="11" s="1"/>
  <c r="G18" i="11"/>
  <c r="F18" i="12"/>
  <c r="F46" i="12" s="1"/>
  <c r="K19" i="8"/>
  <c r="I17" i="10"/>
  <c r="I45" i="10" s="1"/>
  <c r="G17" i="10"/>
  <c r="G45" i="10" s="1"/>
  <c r="P46" i="11"/>
  <c r="D46" i="11"/>
  <c r="B18" i="12"/>
  <c r="B46" i="12" s="1"/>
  <c r="F17" i="10"/>
  <c r="F45" i="10" s="1"/>
  <c r="H46" i="11"/>
  <c r="G46" i="11"/>
  <c r="F46" i="11"/>
  <c r="B47" i="13"/>
  <c r="D46" i="12"/>
  <c r="C46" i="12"/>
  <c r="G46" i="12"/>
  <c r="E18" i="12"/>
  <c r="E46" i="12" s="1"/>
  <c r="U18" i="11"/>
  <c r="U46" i="11" s="1"/>
  <c r="Q18" i="11"/>
  <c r="Q46" i="11" s="1"/>
  <c r="M18" i="11"/>
  <c r="M46" i="11" s="1"/>
  <c r="I18" i="11"/>
  <c r="I46" i="11" s="1"/>
  <c r="E18" i="11"/>
  <c r="E46" i="11" s="1"/>
  <c r="Q19" i="8"/>
  <c r="Q47" i="8" s="1"/>
  <c r="O19" i="8"/>
  <c r="O47" i="8" s="1"/>
  <c r="M19" i="8"/>
  <c r="M47" i="8" s="1"/>
  <c r="I19" i="8"/>
  <c r="I47" i="8" s="1"/>
  <c r="G19" i="8"/>
  <c r="G47" i="8" s="1"/>
  <c r="E19" i="8"/>
  <c r="E47" i="8" s="1"/>
  <c r="D17" i="10"/>
  <c r="D45" i="10" s="1"/>
  <c r="C17" i="10"/>
  <c r="C45" i="10" s="1"/>
  <c r="I47" i="13"/>
  <c r="E47" i="13"/>
  <c r="G47" i="13"/>
  <c r="C47" i="13"/>
  <c r="H47" i="13"/>
  <c r="D47" i="13"/>
  <c r="H45" i="10"/>
  <c r="N45" i="9"/>
  <c r="L45" i="9"/>
  <c r="J45" i="9"/>
  <c r="H45" i="9"/>
  <c r="F45" i="9"/>
  <c r="D45" i="9"/>
  <c r="M45" i="9"/>
  <c r="K45" i="9"/>
  <c r="I45" i="9"/>
  <c r="G45" i="9"/>
  <c r="E45" i="9"/>
  <c r="C45" i="9"/>
  <c r="K47" i="8"/>
  <c r="C47" i="8"/>
  <c r="R47" i="8"/>
  <c r="P47" i="8"/>
  <c r="N47" i="8"/>
  <c r="L47" i="8"/>
  <c r="J47" i="8"/>
  <c r="H47" i="8"/>
  <c r="F47" i="8"/>
  <c r="D48" i="7"/>
  <c r="F48" i="7"/>
  <c r="H48" i="7"/>
  <c r="G48" i="6"/>
  <c r="E48" i="6"/>
  <c r="C48" i="6"/>
  <c r="H48" i="6"/>
  <c r="F48" i="6"/>
  <c r="D48" i="6"/>
  <c r="B18" i="11"/>
  <c r="B46" i="11" s="1"/>
  <c r="B19" i="8"/>
  <c r="B20" i="6"/>
  <c r="B48" i="6" s="1"/>
  <c r="B17" i="9"/>
  <c r="B45" i="9" s="1"/>
  <c r="D19" i="8"/>
  <c r="D47" i="8" s="1"/>
  <c r="B48" i="7"/>
  <c r="C19" i="7"/>
  <c r="C48" i="7" s="1"/>
  <c r="E19" i="7"/>
  <c r="E48" i="7" s="1"/>
  <c r="G19" i="7"/>
  <c r="G48" i="7" s="1"/>
  <c r="C20" i="3"/>
  <c r="D20" i="3"/>
  <c r="E20" i="3"/>
  <c r="F20" i="3"/>
  <c r="G20" i="3"/>
  <c r="H20" i="3"/>
  <c r="I20" i="3"/>
  <c r="J20" i="3"/>
  <c r="K20" i="3"/>
  <c r="L20" i="3"/>
  <c r="B20" i="3"/>
  <c r="L43" i="3"/>
  <c r="K43" i="3"/>
  <c r="J43" i="3"/>
  <c r="I43" i="3"/>
  <c r="H43" i="3"/>
  <c r="G43" i="3"/>
  <c r="F43" i="3"/>
  <c r="E43" i="3"/>
  <c r="D43" i="3"/>
  <c r="C43" i="3"/>
  <c r="B43" i="3"/>
  <c r="L39" i="3"/>
  <c r="K39" i="3"/>
  <c r="J39" i="3"/>
  <c r="I39" i="3"/>
  <c r="H39" i="3"/>
  <c r="G39" i="3"/>
  <c r="F39" i="3"/>
  <c r="E39" i="3"/>
  <c r="D39" i="3"/>
  <c r="C39" i="3"/>
  <c r="B39" i="3"/>
  <c r="L36" i="3"/>
  <c r="K36" i="3"/>
  <c r="J36" i="3"/>
  <c r="I36" i="3"/>
  <c r="H36" i="3"/>
  <c r="G36" i="3"/>
  <c r="F36" i="3"/>
  <c r="E36" i="3"/>
  <c r="D36" i="3"/>
  <c r="C36" i="3"/>
  <c r="B36" i="3"/>
  <c r="L35" i="3"/>
  <c r="K35" i="3"/>
  <c r="J35" i="3"/>
  <c r="I35" i="3"/>
  <c r="H35" i="3"/>
  <c r="G35" i="3"/>
  <c r="F35" i="3"/>
  <c r="E35" i="3"/>
  <c r="D35" i="3"/>
  <c r="C35" i="3"/>
  <c r="B35" i="3"/>
  <c r="J31" i="3"/>
  <c r="I31" i="3"/>
  <c r="H31" i="3"/>
  <c r="G31" i="3"/>
  <c r="F31" i="3"/>
  <c r="E31" i="3"/>
  <c r="D31" i="3"/>
  <c r="C31" i="3"/>
  <c r="B31" i="3"/>
  <c r="L30" i="3"/>
  <c r="K30" i="3"/>
  <c r="J30" i="3"/>
  <c r="I30" i="3"/>
  <c r="H30" i="3"/>
  <c r="G30" i="3"/>
  <c r="F30" i="3"/>
  <c r="E30" i="3"/>
  <c r="D30" i="3"/>
  <c r="C30" i="3"/>
  <c r="B30" i="3"/>
  <c r="L26" i="3"/>
  <c r="K26" i="3"/>
  <c r="J26" i="3"/>
  <c r="I26" i="3"/>
  <c r="H26" i="3"/>
  <c r="G26" i="3"/>
  <c r="F26" i="3"/>
  <c r="E26" i="3"/>
  <c r="D26" i="3"/>
  <c r="C26" i="3"/>
  <c r="B26" i="3"/>
  <c r="L13" i="3"/>
  <c r="K13" i="3"/>
  <c r="J13" i="3"/>
  <c r="I13" i="3"/>
  <c r="H13" i="3"/>
  <c r="G13" i="3"/>
  <c r="F13" i="3"/>
  <c r="E13" i="3"/>
  <c r="D13" i="3"/>
  <c r="C13" i="3"/>
  <c r="B13" i="3"/>
  <c r="L10" i="3"/>
  <c r="K10" i="3"/>
  <c r="J10" i="3"/>
  <c r="I10" i="3"/>
  <c r="H10" i="3"/>
  <c r="G10" i="3"/>
  <c r="F10" i="3"/>
  <c r="E10" i="3"/>
  <c r="D10" i="3"/>
  <c r="C10" i="3"/>
  <c r="B10" i="3"/>
  <c r="L7" i="3"/>
  <c r="K7" i="3"/>
  <c r="J7" i="3"/>
  <c r="I7" i="3"/>
  <c r="H7" i="3"/>
  <c r="G7" i="3"/>
  <c r="F7" i="3"/>
  <c r="E7" i="3"/>
  <c r="D7" i="3"/>
  <c r="C7" i="3"/>
  <c r="B7" i="3"/>
  <c r="M46" i="2"/>
  <c r="N46" i="2"/>
  <c r="O46" i="2"/>
  <c r="P46" i="2"/>
  <c r="Q46" i="2"/>
  <c r="R46" i="2"/>
  <c r="M35" i="2"/>
  <c r="N35" i="2"/>
  <c r="O35" i="2"/>
  <c r="P35" i="2"/>
  <c r="Q35" i="2"/>
  <c r="R35" i="2"/>
  <c r="M26" i="2"/>
  <c r="N26" i="2"/>
  <c r="O26" i="2"/>
  <c r="P26" i="2"/>
  <c r="Q26" i="2"/>
  <c r="R26" i="2"/>
  <c r="C34" i="1"/>
  <c r="D34" i="1"/>
  <c r="E34" i="1"/>
  <c r="F34" i="1"/>
  <c r="G34" i="1"/>
  <c r="H34" i="1"/>
  <c r="I34" i="1"/>
  <c r="B34" i="1"/>
  <c r="C39" i="1"/>
  <c r="D39" i="1"/>
  <c r="E39" i="1"/>
  <c r="F39" i="1"/>
  <c r="G39" i="1"/>
  <c r="H39" i="1"/>
  <c r="I39" i="1"/>
  <c r="B39" i="1"/>
  <c r="K18" i="3" l="1"/>
  <c r="L18" i="3"/>
  <c r="L46" i="3" s="1"/>
  <c r="B18" i="3"/>
  <c r="B46" i="3" s="1"/>
  <c r="D18" i="3"/>
  <c r="D46" i="3" s="1"/>
  <c r="F18" i="3"/>
  <c r="F46" i="3" s="1"/>
  <c r="H18" i="3"/>
  <c r="H46" i="3" s="1"/>
  <c r="J18" i="3"/>
  <c r="J46" i="3" s="1"/>
  <c r="K46" i="3"/>
  <c r="C18" i="3"/>
  <c r="C46" i="3" s="1"/>
  <c r="E18" i="3"/>
  <c r="E46" i="3" s="1"/>
  <c r="G18" i="3"/>
  <c r="G46" i="3" s="1"/>
  <c r="I18" i="3"/>
  <c r="I46" i="3" s="1"/>
  <c r="C14" i="1"/>
  <c r="D14" i="1"/>
  <c r="E14" i="1"/>
  <c r="F14" i="1"/>
  <c r="G14" i="1"/>
  <c r="H14" i="1"/>
  <c r="I14" i="1"/>
  <c r="B14" i="1"/>
  <c r="O40" i="3" l="1"/>
  <c r="N40" i="3"/>
  <c r="M40" i="3"/>
  <c r="O37" i="3"/>
  <c r="O43" i="3" s="1"/>
  <c r="N37" i="3"/>
  <c r="M37" i="3"/>
  <c r="R37" i="2"/>
  <c r="R36" i="2" s="1"/>
  <c r="Q37" i="2"/>
  <c r="Q36" i="2" s="1"/>
  <c r="P37" i="2"/>
  <c r="P36" i="2" s="1"/>
  <c r="O37" i="2"/>
  <c r="O36" i="2" s="1"/>
  <c r="N37" i="2"/>
  <c r="N36" i="2" s="1"/>
  <c r="M37" i="2"/>
  <c r="M36" i="2" s="1"/>
  <c r="R31" i="2"/>
  <c r="Q31" i="2"/>
  <c r="P31" i="2"/>
  <c r="O31" i="2"/>
  <c r="N31" i="2"/>
  <c r="M31" i="2"/>
  <c r="R17" i="2"/>
  <c r="Q17" i="2"/>
  <c r="P17" i="2"/>
  <c r="O17" i="2"/>
  <c r="N17" i="2"/>
  <c r="I47" i="1"/>
  <c r="H47" i="1"/>
  <c r="G47" i="1"/>
  <c r="F47" i="1"/>
  <c r="E47" i="1"/>
  <c r="D47" i="1"/>
  <c r="C47" i="1"/>
  <c r="B47" i="1"/>
  <c r="I35" i="1"/>
  <c r="I22" i="1" s="1"/>
  <c r="H35" i="1"/>
  <c r="H22" i="1" s="1"/>
  <c r="G35" i="1"/>
  <c r="G22" i="1" s="1"/>
  <c r="F35" i="1"/>
  <c r="F22" i="1" s="1"/>
  <c r="E35" i="1"/>
  <c r="E22" i="1" s="1"/>
  <c r="D35" i="1"/>
  <c r="D22" i="1" s="1"/>
  <c r="C35" i="1"/>
  <c r="C22" i="1" s="1"/>
  <c r="B35" i="1"/>
  <c r="B22" i="1" s="1"/>
  <c r="I17" i="1"/>
  <c r="H17" i="1"/>
  <c r="G17" i="1"/>
  <c r="F17" i="1"/>
  <c r="E17" i="1"/>
  <c r="D17" i="1"/>
  <c r="C17" i="1"/>
  <c r="B17" i="1"/>
  <c r="B12" i="10"/>
  <c r="B45" i="10" s="1"/>
  <c r="N43" i="3" l="1"/>
  <c r="P44" i="2"/>
  <c r="O44" i="2"/>
  <c r="M43" i="3"/>
  <c r="F50" i="1"/>
  <c r="C50" i="1"/>
  <c r="I50" i="1"/>
  <c r="H50" i="1"/>
  <c r="G50" i="1"/>
  <c r="E50" i="1"/>
  <c r="D50" i="1"/>
  <c r="N44" i="2"/>
  <c r="B50" i="1"/>
  <c r="B14" i="8"/>
  <c r="B47" i="8" s="1"/>
  <c r="J50" i="1" l="1"/>
  <c r="M20" i="2"/>
  <c r="M44" i="2"/>
  <c r="M24" i="2"/>
  <c r="M23" i="2"/>
  <c r="M17" i="2"/>
</calcChain>
</file>

<file path=xl/sharedStrings.xml><?xml version="1.0" encoding="utf-8"?>
<sst xmlns="http://schemas.openxmlformats.org/spreadsheetml/2006/main" count="829" uniqueCount="216">
  <si>
    <t>TIPURI DE BIBLIOTECI</t>
  </si>
  <si>
    <t>I. DATE GENERALE</t>
  </si>
  <si>
    <t>Numărul total de biblioteci</t>
  </si>
  <si>
    <t>Localul bibliotecii</t>
  </si>
  <si>
    <t>Starea fizică a localului bibliotecii</t>
  </si>
  <si>
    <t>Suprafaţa totală a localului bibliotecii (m.p.)</t>
  </si>
  <si>
    <t>Special 1</t>
  </si>
  <si>
    <t>Reamenajat 2</t>
  </si>
  <si>
    <t>Propriu 1</t>
  </si>
  <si>
    <t>Arendat 2</t>
  </si>
  <si>
    <t>Necesită reparaţie capitală 1</t>
  </si>
  <si>
    <t>Avariată 2</t>
  </si>
  <si>
    <t>A</t>
  </si>
  <si>
    <t>II. COLECŢII (pe suporturi fizice)</t>
  </si>
  <si>
    <t>Achiziţii în cursul anului (mii)</t>
  </si>
  <si>
    <t>Cărţi, total</t>
  </si>
  <si>
    <t>publicaţii seriale (reviste, anuare, ziare)</t>
  </si>
  <si>
    <t>Documente de muzică tipărită</t>
  </si>
  <si>
    <t>Manuscrise</t>
  </si>
  <si>
    <t>Documente audiovizuale</t>
  </si>
  <si>
    <t>Documente electronice (CD, DVD)</t>
  </si>
  <si>
    <t>Documente grafice</t>
  </si>
  <si>
    <t>Brevete</t>
  </si>
  <si>
    <t>Alte documente</t>
  </si>
  <si>
    <t>Total</t>
  </si>
  <si>
    <t>din care în limba de stat</t>
  </si>
  <si>
    <t>inclusiv în grafie latină</t>
  </si>
  <si>
    <t>u./m.</t>
  </si>
  <si>
    <t>u/m.</t>
  </si>
  <si>
    <t>B</t>
  </si>
  <si>
    <t>Eliminări în cursul anului (mii)</t>
  </si>
  <si>
    <t>Cărţi,  total</t>
  </si>
  <si>
    <t xml:space="preserve"> publicaţii seriale (reviste, anuare, ziare)</t>
  </si>
  <si>
    <t xml:space="preserve">Total </t>
  </si>
  <si>
    <t>C</t>
  </si>
  <si>
    <t xml:space="preserve"> </t>
  </si>
  <si>
    <t>Existent la sfârşitul anului (mii)</t>
  </si>
  <si>
    <t>D</t>
  </si>
  <si>
    <t>III. RESURSE ELECTRONICE (în reţea)</t>
  </si>
  <si>
    <t>IV. PUBLICAŢII SERIALE CURENTE</t>
  </si>
  <si>
    <t xml:space="preserve">Baze de date achiziționate de bibliotecă  </t>
  </si>
  <si>
    <t xml:space="preserve">Baze de date create de bibliotecă </t>
  </si>
  <si>
    <t xml:space="preserve">Documente digitale (titluri) și publicaţii electronice seriale (numere/ fascicule), create în formă digitală sau digitizate de bibliotecă </t>
  </si>
  <si>
    <t>Nr. de titluri de reviste curente</t>
  </si>
  <si>
    <t>Nr. de titluri de ziare curente</t>
  </si>
  <si>
    <t>Total abonamente</t>
  </si>
  <si>
    <t>număr</t>
  </si>
  <si>
    <t>titluri</t>
  </si>
  <si>
    <t>E</t>
  </si>
  <si>
    <t xml:space="preserve">V. SERVICII DE BIBLIOTECĂ ŞI UTILIZAREA LOR                                                                                                                </t>
  </si>
  <si>
    <t>a)  Utilizarea bibliotecii</t>
  </si>
  <si>
    <t>Nr. de utilizatori activi</t>
  </si>
  <si>
    <t>Repartizarea utilizatorilor după sexe</t>
  </si>
  <si>
    <t>Repartizarea utilizatorilor după criterii de vârstă</t>
  </si>
  <si>
    <t>Vizite, vizitatori/website, blog</t>
  </si>
  <si>
    <t>Femei</t>
  </si>
  <si>
    <t>Bărbați</t>
  </si>
  <si>
    <t>Tineri (17-34 ani)</t>
  </si>
  <si>
    <t xml:space="preserve">Adulți (35-64 ani) </t>
  </si>
  <si>
    <t>din care copii până la 16 ani</t>
  </si>
  <si>
    <t>Din care copii până la 16 ani</t>
  </si>
  <si>
    <t xml:space="preserve">Vârstnici (după 65 ani) </t>
  </si>
  <si>
    <t>Nr. de vizitatori pe website-ul bibliotecii</t>
  </si>
  <si>
    <t>Nr. de vizite virtuale pe website-ul bibliotecii</t>
  </si>
  <si>
    <t>Nr. de  vizitatori pe blogul bibliotecii</t>
  </si>
  <si>
    <t>Nr. de vizite virtuale pe blogul bibliotecii</t>
  </si>
  <si>
    <t>F</t>
  </si>
  <si>
    <t>V. SERVICII DE BIBLIOTECĂ ŞI UTILIZAREA LOR</t>
  </si>
  <si>
    <t>Utilizarea bibliotecii</t>
  </si>
  <si>
    <t>Nr. de intrări</t>
  </si>
  <si>
    <t>Nr. de împrumuturi</t>
  </si>
  <si>
    <t xml:space="preserve">Nr. de documente electronice furnizate printr-un mediu on-line (de ex., e-mail) </t>
  </si>
  <si>
    <t>în limba de stat</t>
  </si>
  <si>
    <t>G</t>
  </si>
  <si>
    <t>Nr. de biblioteci, care deţin computere</t>
  </si>
  <si>
    <t xml:space="preserve">Nr. de biblioteci, care sunt conectate la Internet </t>
  </si>
  <si>
    <t>Nr. de calculatoare</t>
  </si>
  <si>
    <t>Nr. de calculatoare pentru utilizatori</t>
  </si>
  <si>
    <t>Nr. de tablete PC</t>
  </si>
  <si>
    <t>din care conectate la Internet</t>
  </si>
  <si>
    <t>din care conectate la internet</t>
  </si>
  <si>
    <t>H</t>
  </si>
  <si>
    <t>c) Servicii</t>
  </si>
  <si>
    <t xml:space="preserve">Nr. catalogului electronic cu acces on-line </t>
  </si>
  <si>
    <t xml:space="preserve">Nr. catalogului electronic cu acces local </t>
  </si>
  <si>
    <t>Nr. de înregistrări în catalogul electronic</t>
  </si>
  <si>
    <t xml:space="preserve">Nr. website-ului </t>
  </si>
  <si>
    <t xml:space="preserve">Nr de bloguri ale bibliotecii
</t>
  </si>
  <si>
    <t>Nr. de activități (culturale, educaționale, științifice)</t>
  </si>
  <si>
    <t>din care copii pînă la 16 ani</t>
  </si>
  <si>
    <t>din care numărul de expoziţii</t>
  </si>
  <si>
    <t>Instruirea non-formală  a utilizatorului</t>
  </si>
  <si>
    <t>Instruirea formală  a utilizatorului</t>
  </si>
  <si>
    <t>Parteneri</t>
  </si>
  <si>
    <t xml:space="preserve">din care număr de parteneri internaționali </t>
  </si>
  <si>
    <t>VI.   ÎMPRUMUTUL INTERBIBLIOTECAR</t>
  </si>
  <si>
    <t>VII. PERSONAL DE BIBLIOTECĂ</t>
  </si>
  <si>
    <t>Biblioteci din ţară</t>
  </si>
  <si>
    <t>Biblioteci din străinătate</t>
  </si>
  <si>
    <t>În echivalent norme întregi</t>
  </si>
  <si>
    <t>Din care personal profesional de bibliotecă şi personal specializat calificat</t>
  </si>
  <si>
    <t xml:space="preserve">Personal care deține categorie de calificare  </t>
  </si>
  <si>
    <t>Numărul total de cereri primite</t>
  </si>
  <si>
    <t>Numărul de împrumuturi furnizate</t>
  </si>
  <si>
    <t>Numărul total de cereri adresate altor biblioteci</t>
  </si>
  <si>
    <t>Numărul de împrumuturi primite</t>
  </si>
  <si>
    <t>Nr. de împrumuturi primite</t>
  </si>
  <si>
    <t>în echivalent norme întregi</t>
  </si>
  <si>
    <t>Informaticieni (ingineri, programatori, administratori de rețea)</t>
  </si>
  <si>
    <t>Cu studii superioare</t>
  </si>
  <si>
    <t>Cu studii profesional tehnice și generale</t>
  </si>
  <si>
    <t>din care: 
categoria superioară</t>
  </si>
  <si>
    <t>din care: 
categoria  I</t>
  </si>
  <si>
    <t xml:space="preserve">din care: 
categoria II </t>
  </si>
  <si>
    <t>inclusiv personal profesional</t>
  </si>
  <si>
    <t>I</t>
  </si>
  <si>
    <t>VIII.   INSTRUIREA PERSONALULUI DE BIBLIOTECĂ</t>
  </si>
  <si>
    <t>XI.  VENITURI ȘI CHELTUIELI MIJLOACE FINANCIARE</t>
  </si>
  <si>
    <t>Total buget</t>
  </si>
  <si>
    <t>Total cheltuieli</t>
  </si>
  <si>
    <t>din care</t>
  </si>
  <si>
    <t>Valoarea totală a fondurilor atrase</t>
  </si>
  <si>
    <t>pentru achiziție de documente</t>
  </si>
  <si>
    <t>pentru informatizare</t>
  </si>
  <si>
    <t>pentru reparații</t>
  </si>
  <si>
    <t>alte cheltuieli</t>
  </si>
  <si>
    <t xml:space="preserve">                RAPORT STATISTIC CENTRALIZATOR</t>
  </si>
  <si>
    <t>02. Biblioteca Naţională a Republicii Moldova</t>
  </si>
  <si>
    <t>25.  Biblioteca Republicană Ştiinţifică Agricolă a Universităţii de Stat Agrare a Moldovei*</t>
  </si>
  <si>
    <t>26. Biblioteci din instuţiile de învăţământ profesional tehnic postsecundar şi postsecundar nonterţiar  (Colegii și Centre de excelență) din domeniul agricol</t>
  </si>
  <si>
    <t>27. Biblioteci agricole din reţea (Biblioteci ale Instituţiilor Ştiinţifice Agricole)</t>
  </si>
  <si>
    <t>** datele privind activitatea  Bibliotecii Parlamentului RM nu au fost prezentate</t>
  </si>
  <si>
    <t>03.Biblioteca Naţională pentru Copii „Ion Creangă”</t>
  </si>
  <si>
    <t xml:space="preserve">04. Biblioteci publice teritoriale 
</t>
  </si>
  <si>
    <t>01.Biblioteci naționale (suma rând 02+03)</t>
  </si>
  <si>
    <t>06. Biblioteci publice comunale, sătești</t>
  </si>
  <si>
    <t xml:space="preserve">05. Biblioteci publice municipale, raionale, orășenești 
</t>
  </si>
  <si>
    <t>08. Biblioteci din instituţiile de învăţământ superior</t>
  </si>
  <si>
    <t>09. Biblioteci din instuţiile de învăţământ profesional tehnic postsecundar şi postsecundar nonterţiar  (Colegii și Centre de excelență)</t>
  </si>
  <si>
    <t>10. Biblioteci din instituţiile de învăţământ profesional tehnic secundar (şcoli profesionale)</t>
  </si>
  <si>
    <t>11. Biblioteci din instituţiile de învăţământ general</t>
  </si>
  <si>
    <t>13. Biblioteca Ştiinţifică Centrală "A. Lupan"  (Institut) a Academiei de Ştiinţe a RM</t>
  </si>
  <si>
    <t>14. Biblioteci tehnice din unitățile economice (suma rând 11+12)</t>
  </si>
  <si>
    <t>15. Biblioteca Republicană Tehnico-Ştiinţifică a Institutului Naţional de Cercetări Economice</t>
  </si>
  <si>
    <t>16.  Biblioteci tehnice din reţea</t>
  </si>
  <si>
    <t>17. Biblioteca şi Colecţia de Arhivă (AGEPI)</t>
  </si>
  <si>
    <t>18.Centrul Naţional de Informare şi Reabilitare al Asociației Nevăzătorilor din Moldova</t>
  </si>
  <si>
    <t>19. Biblioteca Parlamentului RM**</t>
  </si>
  <si>
    <t>21. Biblioteca Ştiinţifică Medicală a Universităţii de Stat de Medicină şi Farmacie "Nicolae Testemiţanu"*</t>
  </si>
  <si>
    <t>22. Biblioteci din instuţiile de învăţământ profesional tehnic postsecundar şi postsecundar nonterţiar  (Colegii și Centre de excelență) din domeniul Medicinei și Farmaciei*</t>
  </si>
  <si>
    <t>23. Biblioteci medicale din reţea (Biblioteci ale Instituţiilor medicale)</t>
  </si>
  <si>
    <t>30.Biblioteca Ştiinţifică a Academiei de Studii Economice din Moldova*</t>
  </si>
  <si>
    <t>31.Bibliotecile din instuţiile  de învăţământ profesional tehnic postsecundar şi postsecundar nontertiar  (Colegii și Centre de excelență) cu profil economic*</t>
  </si>
  <si>
    <t>33.Biblioteca Tehnico-Ştiinţifică a Universităţii Tehnice a Moldovei*</t>
  </si>
  <si>
    <t>34.Bibliotecile din instuţiile  de învăţământ profesional tehnic postsecundar şi postsecundar nontertiar  (Colegii și Centre de excelență) cu profil tehnic*</t>
  </si>
  <si>
    <t>35.Biblioteci din instituţiile de învăţământ profesional tehnic secundar (şcoli profesionale)*</t>
  </si>
  <si>
    <t>37.Biblioteca Academiei de Muzică, Teatru și Arte Plastice*</t>
  </si>
  <si>
    <t>38. Biblioteci liceiile și instuţiile de învăţământ profesional tehnic postsecundar şi postsecundar nonterţiar(Colegii și Centre de excelență) cu profil de arte*</t>
  </si>
  <si>
    <t>07. Biblioteci ale instituţiilor de învăţământ (suma rînd 08+09+10+11)</t>
  </si>
  <si>
    <t>12. Biblioteci specializate (suma rând 13+14+15+16+17+18+19+20+24)</t>
  </si>
  <si>
    <t>20. Biblioteci medicale (suma rând 23)*</t>
  </si>
  <si>
    <t>24. Biblioteci agricole (rând. 27)*</t>
  </si>
  <si>
    <t>29. Biblioteci ale Academiei de Studii Economice din Moldova (ASEM)(suma rând 30+31)*</t>
  </si>
  <si>
    <t>32. Biblioteci tehnice din învățământ  (suma rând 33+34+35)*</t>
  </si>
  <si>
    <t>36.Biblioteci de Muzică, Teatru și Arte Plastice (AMTAP) (suma rând 37+38)*</t>
  </si>
  <si>
    <t>Subtotal biblioteci medicale  (suma rând 21+22+23)</t>
  </si>
  <si>
    <t>Subtotal biblioteci agricole (suma rând 25+26+27)</t>
  </si>
  <si>
    <t>Subtotal biblioteci medicale  (suma rând 33+34+35)</t>
  </si>
  <si>
    <t>Total Sistemul Național de Biblioteci din Republica Moldova  (suma rând 01+04+07+12)</t>
  </si>
  <si>
    <r>
      <t xml:space="preserve">*      Datele cu privire la activitatea Bibliotecii Ştiinţifice Medicale a Universităţii de Stat de Medicină şi Farmacie " Nicolae Testemiţanu, Bibliotecii Republicane Ştiinţifice Agricole a Universităţii de Stat Agrare a Moldovei, Bibliotecii Ştiinţifice a Academiei de Studii Economice din Moldova, Bibliotecii Tehnico-Ştiinţifice a Universităţii Tehnice a Moldovei, Bibliotecii de Muzică, Teatru și Arte Plastice  sunt incluse în compartimentul "Biblioteci din instituţii de învăţământ superior".           </t>
    </r>
    <r>
      <rPr>
        <b/>
        <sz val="9"/>
        <rFont val="Cambria"/>
        <family val="1"/>
        <charset val="204"/>
      </rPr>
      <t xml:space="preserve"> rând 08 )   </t>
    </r>
    <r>
      <rPr>
        <sz val="9"/>
        <rFont val="Cambria"/>
        <family val="1"/>
        <charset val="204"/>
      </rPr>
      <t xml:space="preserve">                                                                                                                                                                                                                                                                                                                             *     Datele privind activitatea bibliotecilor  din instuţiile de învăţământ profesional tehnic postsecundar şi postsecundar nonterţiar  (Colegii și Centre de excelență) sunt oglindite în compartimentul "Biblioteci din instuţiile de învăţământ profesional tehnic postsecundar şi postsecundar nonterţiar ".    </t>
    </r>
    <r>
      <rPr>
        <b/>
        <sz val="9"/>
        <rFont val="Cambria"/>
        <family val="1"/>
        <charset val="204"/>
      </rPr>
      <t xml:space="preserve">( rând 09) </t>
    </r>
    <r>
      <rPr>
        <sz val="9"/>
        <rFont val="Cambria"/>
        <family val="1"/>
        <charset val="204"/>
      </rPr>
      <t xml:space="preserve">                                                                  *     Datele privind activitatea bibliotecilor din instituţiile de învăţământ profesional tehnic secundar (şcoli profesionale) sunt integrate în compartimentul "Biblioteci din instituţiile de învăţământ profesional tehnic secundar".  </t>
    </r>
    <r>
      <rPr>
        <b/>
        <sz val="9"/>
        <rFont val="Cambria"/>
        <family val="1"/>
        <charset val="204"/>
      </rPr>
      <t>(rând 10)</t>
    </r>
  </si>
  <si>
    <t>14. Biblioteci tehnice din unitățile economice (suma rând 15+16)</t>
  </si>
  <si>
    <t>pentru personal</t>
  </si>
  <si>
    <t>Utiliz</t>
  </si>
  <si>
    <t>Nr. total de calculatoare</t>
  </si>
  <si>
    <t xml:space="preserve"> Datele nu sunt depline</t>
  </si>
  <si>
    <t>Executant:   Victoria POPA                                      tel. : 022240070                                      e-mail: statistica@bnrm.md</t>
  </si>
  <si>
    <t>III. COLECŢII (pe suporturi fizice)</t>
  </si>
  <si>
    <t>Nr. de servicii moderne prestate pe parcursul anului de referință</t>
  </si>
  <si>
    <t>nr. de participanți  la servicii moderne de bibliotecă</t>
  </si>
  <si>
    <t>Nr. total de ore academice de instruire</t>
  </si>
  <si>
    <t>Nr. total de participanți la ore de instruire</t>
  </si>
  <si>
    <t xml:space="preserve">Total nr. de parteneri ai bibliotecii (la nivel local, național, internațional) </t>
  </si>
  <si>
    <t>Participarea personalului de bibliotecă la activități de educație formală  (cursuri de inițiere sau tematice, programe de recalificare)</t>
  </si>
  <si>
    <t>Participarea personalului de bibliotecă la activități de educație non-formală, organizate de alte biblioteci, centre de formare, instituții</t>
  </si>
  <si>
    <t>Număr total de ore academice de instruire</t>
  </si>
  <si>
    <t xml:space="preserve">Număr de participanți
(personal al bibliotecii)
</t>
  </si>
  <si>
    <t>Număr de participanți
(personal al bibliotecii)</t>
  </si>
  <si>
    <t>Numărul personalului de bibliotecă, care au participat la cel puțin o activitate de educație formală sau non-formală pe parcursul anului de referință</t>
  </si>
  <si>
    <t>Participarea personalului de bibliotecă la activități de educație non-formală, organizate de bibliotecă</t>
  </si>
  <si>
    <t>Repartizarea bibliotecilor conform mărimii colecţiilor (după numărul de volume)</t>
  </si>
  <si>
    <t>Categoria I până la 2000 volume</t>
  </si>
  <si>
    <t>Categoria 2 de la 2001 până la 5000 volume</t>
  </si>
  <si>
    <t>Categoria 3 de la 5001 până la 10000 volume</t>
  </si>
  <si>
    <t>Categoria 4 de la 10001 până la 100000 volume</t>
  </si>
  <si>
    <t>Categoria 5 de la 100001 până la 500000 volume</t>
  </si>
  <si>
    <t>Categoria 6 de la 500001 până la 1 milion volume</t>
  </si>
  <si>
    <t>Categoria 7 mai mult de 1 milion volume</t>
  </si>
  <si>
    <t>SISTEMUL NAŢIONAL DE BIBLIOTECI în anul 2019</t>
  </si>
  <si>
    <t xml:space="preserve">                                                                                                  </t>
  </si>
  <si>
    <t>.</t>
  </si>
  <si>
    <t>Î</t>
  </si>
  <si>
    <t>J</t>
  </si>
  <si>
    <t>K</t>
  </si>
  <si>
    <t>L</t>
  </si>
  <si>
    <t>Nr. de imprimante pentru utilizatori</t>
  </si>
  <si>
    <t>Nr. de scanere pentru utilizatori</t>
  </si>
  <si>
    <t>Nr. de fotocopiatoare pentru utilizatori</t>
  </si>
  <si>
    <t>Nr. de imprimante multifuncționale (printer/ scaner/ copiator) pentru utilizatori</t>
  </si>
  <si>
    <t>Nr. dispozitivelor de citire a cărților electronice (eBook reader) pentru utilizatori</t>
  </si>
  <si>
    <r>
      <rPr>
        <b/>
        <sz val="12"/>
        <color rgb="FF000000"/>
        <rFont val="Times New Roman"/>
        <family val="1"/>
        <charset val="204"/>
      </rPr>
      <t>Destinația</t>
    </r>
    <r>
      <rPr>
        <sz val="12"/>
        <color rgb="FF000000"/>
        <rFont val="Times New Roman"/>
        <family val="1"/>
        <charset val="204"/>
      </rPr>
      <t>: Ministerul Educației, Culturii și Cercetării al Republicii Moldova</t>
    </r>
  </si>
  <si>
    <r>
      <t xml:space="preserve">Prezintă: </t>
    </r>
    <r>
      <rPr>
        <sz val="12"/>
        <color rgb="FF000000"/>
        <rFont val="Times New Roman"/>
        <family val="1"/>
      </rPr>
      <t>Biblioteca Națională a Republicii Moldova</t>
    </r>
  </si>
  <si>
    <r>
      <rPr>
        <b/>
        <sz val="10"/>
        <rFont val="Cambria"/>
        <family val="1"/>
      </rPr>
      <t>Notă</t>
    </r>
    <r>
      <rPr>
        <sz val="10"/>
        <rFont val="Cambria"/>
        <family val="1"/>
      </rPr>
      <t xml:space="preserve">: Biblioteca şi Colecţia de Arhivă (AGEPI) a produs o eroare în evidența colecției de bibliotecă, anul 2019 a fost corectată ținăndu-se cont de prevederele SM ISO 2789:2015„ Informare și documentare. Statistici internaționale de bibliotecă” și Notelor explicative pentru completarea formularului 
„Cercetare  statistică anuală № 6-c – activitatea bibliotecilor”
</t>
    </r>
  </si>
  <si>
    <r>
      <rPr>
        <b/>
        <sz val="10"/>
        <rFont val="Cambria"/>
        <family val="1"/>
      </rPr>
      <t>Notă:</t>
    </r>
    <r>
      <rPr>
        <sz val="10"/>
        <rFont val="Cambria"/>
        <family val="1"/>
      </rPr>
      <t xml:space="preserve"> Datele privind Compartimentul Venituri și cheltuieli mijloace financiare nu sunt complete </t>
    </r>
  </si>
  <si>
    <r>
      <t xml:space="preserve">      </t>
    </r>
    <r>
      <rPr>
        <b/>
        <sz val="10"/>
        <rFont val="Cambria"/>
        <family val="1"/>
      </rPr>
      <t xml:space="preserve">  Date contact:</t>
    </r>
    <r>
      <rPr>
        <sz val="10"/>
        <rFont val="Cambria"/>
        <family val="1"/>
      </rPr>
      <t xml:space="preserve"> tel. 022240070; e-mail: statistica@bnrm.md</t>
    </r>
  </si>
  <si>
    <r>
      <rPr>
        <sz val="10"/>
        <rFont val="Cambria"/>
        <family val="1"/>
      </rPr>
      <t xml:space="preserve">       </t>
    </r>
    <r>
      <rPr>
        <b/>
        <sz val="10"/>
        <rFont val="Cambria"/>
        <family val="1"/>
      </rPr>
      <t xml:space="preserve"> Executant: </t>
    </r>
    <r>
      <rPr>
        <sz val="10"/>
        <rFont val="Cambria"/>
        <family val="1"/>
      </rPr>
      <t xml:space="preserve">     Victoria POPA, șef  Centru Statistică   BNRM   </t>
    </r>
    <r>
      <rPr>
        <sz val="10"/>
        <rFont val="Arial"/>
        <family val="2"/>
        <charset val="238"/>
      </rPr>
      <t xml:space="preserve">                             </t>
    </r>
  </si>
  <si>
    <r>
      <rPr>
        <b/>
        <sz val="10"/>
        <rFont val="Cambria"/>
        <family val="1"/>
      </rPr>
      <t>Condicătorul:</t>
    </r>
    <r>
      <rPr>
        <sz val="10"/>
        <rFont val="Cambria"/>
        <family val="1"/>
      </rPr>
      <t xml:space="preserve"> Elena PINTILEI, director general BNRM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</si>
</sst>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4" x14ac:knownFonts="1">
    <font>
      <sz val="10"/>
      <name val="Arial"/>
      <family val="2"/>
      <charset val="204"/>
    </font>
    <font>
      <sz val="10"/>
      <name val="Cambria"/>
      <family val="1"/>
      <charset val="204"/>
    </font>
    <font>
      <sz val="9"/>
      <name val="Cambria"/>
      <family val="1"/>
      <charset val="204"/>
    </font>
    <font>
      <b/>
      <sz val="11"/>
      <name val="Cambria"/>
      <family val="1"/>
      <charset val="204"/>
    </font>
    <font>
      <sz val="11"/>
      <name val="Cambria"/>
      <family val="1"/>
      <charset val="204"/>
    </font>
    <font>
      <sz val="8"/>
      <name val="Cambria"/>
      <family val="1"/>
      <charset val="204"/>
    </font>
    <font>
      <b/>
      <sz val="10"/>
      <name val="Cambria"/>
      <family val="1"/>
      <charset val="204"/>
    </font>
    <font>
      <sz val="11"/>
      <color rgb="FF000000"/>
      <name val="Cambria"/>
      <family val="1"/>
      <charset val="204"/>
    </font>
    <font>
      <sz val="9"/>
      <name val="Arial"/>
      <family val="2"/>
      <charset val="238"/>
    </font>
    <font>
      <b/>
      <sz val="10"/>
      <color rgb="FF0000FF"/>
      <name val="Cambria"/>
      <family val="1"/>
      <charset val="204"/>
    </font>
    <font>
      <b/>
      <sz val="11"/>
      <color rgb="FF0000FF"/>
      <name val="Cambria"/>
      <family val="1"/>
      <charset val="204"/>
    </font>
    <font>
      <sz val="9"/>
      <color rgb="FF0000FF"/>
      <name val="Arial"/>
      <family val="2"/>
      <charset val="204"/>
    </font>
    <font>
      <b/>
      <sz val="11"/>
      <color rgb="FFFF00FF"/>
      <name val="Cambria"/>
      <family val="1"/>
      <charset val="204"/>
    </font>
    <font>
      <sz val="10"/>
      <color rgb="FF000000"/>
      <name val="Cambria"/>
      <family val="1"/>
      <charset val="204"/>
    </font>
    <font>
      <b/>
      <sz val="10"/>
      <color rgb="FFFF0000"/>
      <name val="Cambria"/>
      <family val="1"/>
      <charset val="204"/>
    </font>
    <font>
      <b/>
      <sz val="11"/>
      <color rgb="FFFF0000"/>
      <name val="Cambria"/>
      <family val="1"/>
      <charset val="204"/>
    </font>
    <font>
      <b/>
      <sz val="10"/>
      <name val="Arial"/>
      <family val="2"/>
      <charset val="204"/>
    </font>
    <font>
      <sz val="10"/>
      <name val="Arial"/>
      <family val="2"/>
      <charset val="238"/>
    </font>
    <font>
      <sz val="11"/>
      <name val="Arial"/>
      <family val="2"/>
      <charset val="238"/>
    </font>
    <font>
      <b/>
      <sz val="10"/>
      <color rgb="FF0000FF"/>
      <name val="Arial"/>
      <family val="2"/>
      <charset val="204"/>
    </font>
    <font>
      <b/>
      <sz val="10"/>
      <name val="Arial"/>
      <family val="2"/>
      <charset val="238"/>
    </font>
    <font>
      <b/>
      <sz val="10"/>
      <color rgb="FF000000"/>
      <name val="Arial"/>
      <family val="2"/>
      <charset val="238"/>
    </font>
    <font>
      <b/>
      <sz val="11"/>
      <name val="Arial"/>
      <family val="2"/>
      <charset val="204"/>
    </font>
    <font>
      <b/>
      <sz val="10"/>
      <name val="Arial"/>
      <family val="2"/>
      <charset val="1"/>
    </font>
    <font>
      <sz val="10"/>
      <color rgb="FF000000"/>
      <name val="Arial"/>
      <family val="2"/>
      <charset val="204"/>
    </font>
    <font>
      <b/>
      <sz val="10"/>
      <color rgb="FFFF0000"/>
      <name val="Arial"/>
      <family val="2"/>
      <charset val="204"/>
    </font>
    <font>
      <b/>
      <sz val="10"/>
      <color rgb="FF3366FF"/>
      <name val="Arial"/>
      <family val="2"/>
      <charset val="204"/>
    </font>
    <font>
      <sz val="12"/>
      <name val="Arial"/>
      <family val="2"/>
      <charset val="238"/>
    </font>
    <font>
      <sz val="10"/>
      <color rgb="FFFF00FF"/>
      <name val="Arial"/>
      <family val="2"/>
      <charset val="238"/>
    </font>
    <font>
      <b/>
      <sz val="10"/>
      <color rgb="FFFF00FF"/>
      <name val="Arial"/>
      <family val="2"/>
      <charset val="238"/>
    </font>
    <font>
      <sz val="10"/>
      <color rgb="FFFF0000"/>
      <name val="Arial"/>
      <family val="2"/>
      <charset val="238"/>
    </font>
    <font>
      <sz val="10"/>
      <color rgb="FF0000FF"/>
      <name val="Arial"/>
      <family val="2"/>
      <charset val="204"/>
    </font>
    <font>
      <sz val="10"/>
      <name val="Arial"/>
      <family val="2"/>
      <charset val="204"/>
    </font>
    <font>
      <b/>
      <sz val="10"/>
      <color rgb="FFC00000"/>
      <name val="Cambria"/>
      <family val="1"/>
      <charset val="204"/>
    </font>
    <font>
      <sz val="10"/>
      <color rgb="FF0000FF"/>
      <name val="Cambria"/>
      <family val="1"/>
      <charset val="204"/>
    </font>
    <font>
      <sz val="10"/>
      <color theme="1"/>
      <name val="Cambria"/>
      <family val="1"/>
      <charset val="204"/>
    </font>
    <font>
      <b/>
      <sz val="9"/>
      <name val="Cambria"/>
      <family val="1"/>
      <charset val="204"/>
    </font>
    <font>
      <b/>
      <sz val="11"/>
      <color rgb="FFC00000"/>
      <name val="Arial"/>
      <family val="2"/>
      <charset val="204"/>
    </font>
    <font>
      <sz val="10"/>
      <color rgb="FFFF0000"/>
      <name val="Arial"/>
      <family val="2"/>
      <charset val="204"/>
    </font>
    <font>
      <sz val="11"/>
      <color theme="1"/>
      <name val="Cambria"/>
      <family val="1"/>
      <charset val="204"/>
    </font>
    <font>
      <sz val="11"/>
      <color rgb="FFFF0000"/>
      <name val="Cambria"/>
      <family val="1"/>
      <charset val="204"/>
    </font>
    <font>
      <sz val="10"/>
      <color rgb="FFFF0000"/>
      <name val="Cambria"/>
      <family val="1"/>
      <charset val="204"/>
    </font>
    <font>
      <sz val="9"/>
      <color rgb="FFFF0000"/>
      <name val="Arial"/>
      <family val="2"/>
      <charset val="238"/>
    </font>
    <font>
      <sz val="11"/>
      <color theme="9" tint="-0.249977111117893"/>
      <name val="Cambria"/>
      <family val="1"/>
      <charset val="204"/>
    </font>
    <font>
      <b/>
      <sz val="10"/>
      <color theme="9" tint="-0.249977111117893"/>
      <name val="Cambria"/>
      <family val="1"/>
      <charset val="204"/>
    </font>
    <font>
      <sz val="14"/>
      <name val="Times New Roman"/>
      <family val="1"/>
      <charset val="204"/>
    </font>
    <font>
      <sz val="10"/>
      <name val="Times New Roman"/>
      <family val="1"/>
      <charset val="204"/>
    </font>
    <font>
      <b/>
      <sz val="14"/>
      <name val="Times New Roman"/>
      <family val="1"/>
      <charset val="204"/>
    </font>
    <font>
      <b/>
      <sz val="12"/>
      <name val="Cambria"/>
      <family val="1"/>
      <charset val="204"/>
    </font>
    <font>
      <b/>
      <sz val="10"/>
      <color theme="1"/>
      <name val="Cambria"/>
      <family val="1"/>
      <charset val="204"/>
    </font>
    <font>
      <b/>
      <sz val="12"/>
      <name val="Times New Roman"/>
      <family val="1"/>
      <charset val="204"/>
    </font>
    <font>
      <sz val="12"/>
      <name val="Arial"/>
      <family val="2"/>
      <charset val="204"/>
    </font>
    <font>
      <sz val="12"/>
      <name val="Cambria"/>
      <family val="1"/>
      <charset val="204"/>
    </font>
    <font>
      <sz val="12"/>
      <color theme="1"/>
      <name val="Cambria"/>
      <family val="1"/>
      <charset val="204"/>
    </font>
    <font>
      <b/>
      <sz val="12"/>
      <color rgb="FFFF0000"/>
      <name val="Cambria"/>
      <family val="1"/>
      <charset val="204"/>
    </font>
    <font>
      <b/>
      <sz val="12"/>
      <color rgb="FF0000FF"/>
      <name val="Cambria"/>
      <family val="1"/>
      <charset val="204"/>
    </font>
    <font>
      <b/>
      <sz val="12"/>
      <color theme="9" tint="-0.249977111117893"/>
      <name val="Cambria"/>
      <family val="1"/>
      <charset val="204"/>
    </font>
    <font>
      <sz val="12"/>
      <color rgb="FF000000"/>
      <name val="Cambria"/>
      <family val="1"/>
      <charset val="204"/>
    </font>
    <font>
      <sz val="12"/>
      <color rgb="FF0000FF"/>
      <name val="Cambria"/>
      <family val="1"/>
      <charset val="204"/>
    </font>
    <font>
      <b/>
      <sz val="12"/>
      <color rgb="FF333399"/>
      <name val="Cambria"/>
      <family val="1"/>
      <charset val="204"/>
    </font>
    <font>
      <sz val="12"/>
      <color theme="9" tint="-0.499984740745262"/>
      <name val="Cambria"/>
      <family val="1"/>
      <charset val="204"/>
    </font>
    <font>
      <sz val="12"/>
      <color rgb="FF003366"/>
      <name val="Cambria"/>
      <family val="1"/>
      <charset val="204"/>
    </font>
    <font>
      <b/>
      <sz val="12"/>
      <color rgb="FFC00000"/>
      <name val="Cambria"/>
      <family val="1"/>
      <charset val="204"/>
    </font>
    <font>
      <sz val="12"/>
      <color rgb="FFFF0000"/>
      <name val="Cambria"/>
      <family val="1"/>
      <charset val="204"/>
    </font>
    <font>
      <b/>
      <sz val="12"/>
      <color rgb="FF00B050"/>
      <name val="Cambria"/>
      <family val="1"/>
      <charset val="204"/>
    </font>
    <font>
      <sz val="12"/>
      <color rgb="FFFF00FF"/>
      <name val="Cambria"/>
      <family val="1"/>
      <charset val="204"/>
    </font>
    <font>
      <b/>
      <sz val="12"/>
      <color rgb="FF000000"/>
      <name val="Cambria"/>
      <family val="1"/>
      <charset val="204"/>
    </font>
    <font>
      <sz val="12"/>
      <color theme="7" tint="-0.249977111117893"/>
      <name val="Cambria"/>
      <family val="1"/>
      <charset val="204"/>
    </font>
    <font>
      <b/>
      <sz val="12"/>
      <color rgb="FFFF00FF"/>
      <name val="Cambria"/>
      <family val="1"/>
      <charset val="204"/>
    </font>
    <font>
      <sz val="12"/>
      <color rgb="FFFF00FF"/>
      <name val="Cambria"/>
      <family val="1"/>
    </font>
    <font>
      <b/>
      <sz val="12"/>
      <color rgb="FFFF00FF"/>
      <name val="Cambria"/>
      <family val="1"/>
    </font>
    <font>
      <sz val="11"/>
      <color rgb="FFFF00FF"/>
      <name val="Cambria"/>
      <family val="1"/>
    </font>
    <font>
      <b/>
      <sz val="12"/>
      <name val="Cambria"/>
      <family val="1"/>
    </font>
    <font>
      <b/>
      <sz val="10"/>
      <color rgb="FF0000FF"/>
      <name val="Cambria"/>
      <family val="1"/>
    </font>
    <font>
      <sz val="12"/>
      <color rgb="FF000000"/>
      <name val="Times New Roman"/>
      <family val="1"/>
      <charset val="204"/>
    </font>
    <font>
      <b/>
      <sz val="12"/>
      <color rgb="FF000000"/>
      <name val="Times New Roman"/>
      <family val="1"/>
      <charset val="204"/>
    </font>
    <font>
      <sz val="10"/>
      <color rgb="FF000000"/>
      <name val="Times New Roman"/>
      <family val="1"/>
      <charset val="204"/>
    </font>
    <font>
      <u/>
      <sz val="9"/>
      <color rgb="FF000000"/>
      <name val="Times New Roman"/>
      <family val="1"/>
      <charset val="204"/>
    </font>
    <font>
      <b/>
      <sz val="12"/>
      <color rgb="FF000000"/>
      <name val="Times New Roman"/>
      <family val="1"/>
    </font>
    <font>
      <sz val="12"/>
      <color rgb="FF000000"/>
      <name val="Times New Roman"/>
      <family val="1"/>
    </font>
    <font>
      <sz val="10"/>
      <name val="Cambria"/>
      <family val="1"/>
    </font>
    <font>
      <b/>
      <sz val="10"/>
      <name val="Cambria"/>
      <family val="1"/>
    </font>
    <font>
      <sz val="14"/>
      <color rgb="FFFF0000"/>
      <name val="Arial"/>
      <family val="2"/>
      <charset val="204"/>
    </font>
    <font>
      <sz val="14"/>
      <color rgb="FFFF0000"/>
      <name val="Arial"/>
      <family val="2"/>
      <charset val="238"/>
    </font>
  </fonts>
  <fills count="5">
    <fill>
      <patternFill patternType="none"/>
    </fill>
    <fill>
      <patternFill patternType="gray125"/>
    </fill>
    <fill>
      <patternFill patternType="solid">
        <fgColor rgb="FFFFFF00"/>
        <bgColor rgb="FFFFFF00"/>
      </patternFill>
    </fill>
    <fill>
      <patternFill patternType="solid">
        <fgColor rgb="FFFFFFFF"/>
        <bgColor rgb="FFFFFFCC"/>
      </patternFill>
    </fill>
    <fill>
      <patternFill patternType="solid">
        <fgColor rgb="FFFFFFFF"/>
        <bgColor rgb="FFFFFFFF"/>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style="medium">
        <color auto="1"/>
      </right>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rgb="FF000000"/>
      </left>
      <right style="thin">
        <color rgb="FF000000"/>
      </right>
      <top style="thin">
        <color indexed="64"/>
      </top>
      <bottom/>
      <diagonal/>
    </border>
    <border>
      <left style="thin">
        <color auto="1"/>
      </left>
      <right style="thin">
        <color rgb="FF000000"/>
      </right>
      <top style="thin">
        <color auto="1"/>
      </top>
      <bottom/>
      <diagonal/>
    </border>
    <border>
      <left style="thin">
        <color rgb="FF000000"/>
      </left>
      <right style="thin">
        <color indexed="64"/>
      </right>
      <top style="thin">
        <color auto="1"/>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0" fontId="32" fillId="0" borderId="0" applyBorder="0" applyProtection="0"/>
    <xf numFmtId="0" fontId="32" fillId="0" borderId="0" applyBorder="0" applyProtection="0"/>
  </cellStyleXfs>
  <cellXfs count="372">
    <xf numFmtId="0" fontId="0" fillId="0" borderId="0" xfId="0"/>
    <xf numFmtId="0" fontId="1" fillId="0" borderId="0" xfId="0" applyFont="1" applyBorder="1" applyAlignment="1" applyProtection="1">
      <alignment vertical="top"/>
    </xf>
    <xf numFmtId="0" fontId="3" fillId="0" borderId="0" xfId="0" applyFont="1" applyBorder="1" applyAlignment="1" applyProtection="1">
      <alignment vertical="top"/>
    </xf>
    <xf numFmtId="0" fontId="5" fillId="0" borderId="0" xfId="0" applyFont="1" applyBorder="1" applyAlignment="1" applyProtection="1">
      <alignment vertical="top"/>
    </xf>
    <xf numFmtId="0" fontId="4" fillId="0" borderId="0" xfId="0" applyFont="1" applyBorder="1" applyAlignment="1" applyProtection="1">
      <alignment vertical="top"/>
    </xf>
    <xf numFmtId="0" fontId="6" fillId="0" borderId="0" xfId="0" applyFont="1" applyBorder="1" applyAlignment="1" applyProtection="1">
      <alignment vertical="top"/>
    </xf>
    <xf numFmtId="0" fontId="4" fillId="0" borderId="1" xfId="0" applyFont="1" applyBorder="1" applyAlignment="1" applyProtection="1">
      <alignment horizontal="center" vertical="center"/>
    </xf>
    <xf numFmtId="0" fontId="8" fillId="0" borderId="0" xfId="0" applyFont="1" applyBorder="1" applyAlignment="1" applyProtection="1">
      <alignment vertical="top"/>
    </xf>
    <xf numFmtId="0" fontId="4" fillId="0" borderId="1" xfId="0" applyFont="1" applyBorder="1" applyAlignment="1" applyProtection="1">
      <alignment horizontal="center" vertical="top"/>
    </xf>
    <xf numFmtId="0" fontId="9" fillId="0" borderId="1" xfId="0" applyFont="1" applyBorder="1" applyAlignment="1" applyProtection="1">
      <alignment horizontal="left" vertical="top" wrapText="1"/>
    </xf>
    <xf numFmtId="0" fontId="10" fillId="0" borderId="1" xfId="0" applyFont="1" applyBorder="1" applyAlignment="1" applyProtection="1">
      <alignment horizontal="center" vertical="center"/>
    </xf>
    <xf numFmtId="0" fontId="1" fillId="0" borderId="1" xfId="0" applyFont="1" applyBorder="1" applyAlignment="1" applyProtection="1">
      <alignment horizontal="left" vertical="top" wrapText="1"/>
    </xf>
    <xf numFmtId="0" fontId="9" fillId="0" borderId="1" xfId="0" applyFont="1" applyBorder="1" applyAlignment="1" applyProtection="1">
      <alignment horizontal="left" vertical="center" wrapText="1"/>
    </xf>
    <xf numFmtId="0" fontId="11" fillId="0" borderId="0" xfId="0" applyFont="1" applyBorder="1" applyAlignment="1" applyProtection="1">
      <alignment vertical="top"/>
    </xf>
    <xf numFmtId="0" fontId="12" fillId="0" borderId="3" xfId="0" applyFont="1" applyBorder="1" applyAlignment="1" applyProtection="1">
      <alignment horizontal="center" vertical="center"/>
    </xf>
    <xf numFmtId="0" fontId="12" fillId="0" borderId="1" xfId="0" applyFont="1" applyBorder="1" applyAlignment="1" applyProtection="1">
      <alignment horizontal="center" vertical="center"/>
    </xf>
    <xf numFmtId="0" fontId="1" fillId="0" borderId="2" xfId="0" applyFont="1" applyBorder="1" applyAlignment="1" applyProtection="1">
      <alignment horizontal="left" vertical="top" wrapText="1"/>
    </xf>
    <xf numFmtId="0" fontId="1" fillId="0" borderId="2" xfId="0" applyFont="1" applyBorder="1" applyAlignment="1" applyProtection="1">
      <alignment vertical="top" wrapText="1"/>
    </xf>
    <xf numFmtId="0" fontId="9" fillId="0" borderId="1" xfId="0" applyFont="1" applyBorder="1" applyAlignment="1" applyProtection="1">
      <alignment wrapText="1"/>
    </xf>
    <xf numFmtId="0" fontId="10" fillId="0" borderId="4" xfId="0" applyFont="1" applyBorder="1" applyAlignment="1" applyProtection="1">
      <alignment horizontal="center" vertical="center"/>
    </xf>
    <xf numFmtId="0" fontId="9" fillId="0" borderId="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10" fillId="0" borderId="3" xfId="0" applyFont="1" applyBorder="1" applyAlignment="1" applyProtection="1">
      <alignment horizontal="center" vertical="center"/>
    </xf>
    <xf numFmtId="0" fontId="13" fillId="0" borderId="1" xfId="0" applyFont="1" applyBorder="1" applyAlignment="1" applyProtection="1">
      <alignment horizontal="left" vertical="top" wrapText="1"/>
    </xf>
    <xf numFmtId="0" fontId="1" fillId="0" borderId="0" xfId="0" applyFont="1" applyBorder="1" applyAlignment="1" applyProtection="1">
      <alignment horizontal="center" vertical="top"/>
    </xf>
    <xf numFmtId="0" fontId="16" fillId="0" borderId="0" xfId="0" applyFont="1" applyBorder="1" applyAlignment="1" applyProtection="1">
      <alignment vertical="top"/>
    </xf>
    <xf numFmtId="1" fontId="17" fillId="0" borderId="0" xfId="0" applyNumberFormat="1" applyFont="1" applyBorder="1" applyAlignment="1" applyProtection="1">
      <alignment vertical="top"/>
    </xf>
    <xf numFmtId="0" fontId="18" fillId="0" borderId="0" xfId="0" applyFont="1" applyBorder="1" applyAlignment="1" applyProtection="1">
      <alignment vertical="top"/>
    </xf>
    <xf numFmtId="0" fontId="17" fillId="0" borderId="0" xfId="0" applyFont="1" applyBorder="1" applyAlignment="1" applyProtection="1">
      <alignment vertical="top"/>
    </xf>
    <xf numFmtId="0" fontId="16" fillId="0" borderId="1" xfId="0" applyFont="1" applyBorder="1" applyAlignment="1" applyProtection="1">
      <alignment horizontal="center" vertical="center"/>
    </xf>
    <xf numFmtId="0" fontId="19" fillId="0" borderId="1" xfId="0" applyFont="1" applyBorder="1" applyAlignment="1" applyProtection="1">
      <alignment horizontal="left" vertical="top"/>
    </xf>
    <xf numFmtId="0" fontId="0" fillId="0" borderId="0" xfId="0" applyFont="1" applyBorder="1" applyAlignment="1" applyProtection="1">
      <alignment vertical="top"/>
    </xf>
    <xf numFmtId="0" fontId="20" fillId="0" borderId="5" xfId="0" applyFont="1" applyBorder="1" applyAlignment="1" applyProtection="1">
      <alignment horizontal="center" vertical="center"/>
    </xf>
    <xf numFmtId="0" fontId="7" fillId="0" borderId="1" xfId="0" applyFont="1" applyBorder="1" applyAlignment="1" applyProtection="1">
      <alignment horizontal="center" vertical="center"/>
    </xf>
    <xf numFmtId="0" fontId="21" fillId="0" borderId="6"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5" xfId="0" applyFont="1" applyBorder="1" applyAlignment="1" applyProtection="1">
      <alignment horizontal="center" vertical="center"/>
    </xf>
    <xf numFmtId="0" fontId="19" fillId="0" borderId="1" xfId="0" applyFont="1" applyBorder="1" applyAlignment="1" applyProtection="1">
      <alignment horizontal="center" vertical="center"/>
    </xf>
    <xf numFmtId="0" fontId="22" fillId="0" borderId="1" xfId="0" applyFont="1" applyBorder="1" applyAlignment="1" applyProtection="1">
      <alignment horizontal="center" vertical="center"/>
    </xf>
    <xf numFmtId="0" fontId="23" fillId="0" borderId="7" xfId="0" applyFont="1" applyBorder="1" applyAlignment="1" applyProtection="1">
      <alignment vertical="top"/>
    </xf>
    <xf numFmtId="0" fontId="24" fillId="0" borderId="1" xfId="0" applyFont="1" applyBorder="1" applyAlignment="1" applyProtection="1">
      <alignment horizontal="center" vertical="center"/>
    </xf>
    <xf numFmtId="0" fontId="25" fillId="0" borderId="8" xfId="0" applyFont="1" applyBorder="1" applyAlignment="1" applyProtection="1">
      <alignment horizontal="center" vertical="center"/>
    </xf>
    <xf numFmtId="0" fontId="25" fillId="0" borderId="9" xfId="0" applyFont="1" applyBorder="1" applyAlignment="1" applyProtection="1">
      <alignment horizontal="center" vertical="center"/>
    </xf>
    <xf numFmtId="0" fontId="17" fillId="0" borderId="0" xfId="0" applyFont="1" applyBorder="1" applyAlignment="1" applyProtection="1">
      <alignment horizontal="center" vertical="top"/>
    </xf>
    <xf numFmtId="0" fontId="17" fillId="2" borderId="0" xfId="0" applyFont="1" applyFill="1" applyBorder="1" applyAlignment="1" applyProtection="1">
      <alignment vertical="top"/>
    </xf>
    <xf numFmtId="0" fontId="17" fillId="2" borderId="0" xfId="0" applyFont="1" applyFill="1" applyBorder="1" applyAlignment="1" applyProtection="1">
      <alignment horizontal="center" vertical="top"/>
    </xf>
    <xf numFmtId="0" fontId="26" fillId="0" borderId="0" xfId="0" applyFont="1" applyBorder="1" applyAlignment="1" applyProtection="1">
      <alignment vertical="top"/>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7" fillId="0" borderId="0" xfId="0" applyFont="1" applyBorder="1" applyAlignment="1" applyProtection="1">
      <alignment vertical="top"/>
    </xf>
    <xf numFmtId="0" fontId="28" fillId="0" borderId="0" xfId="0" applyFont="1" applyBorder="1" applyAlignment="1" applyProtection="1">
      <alignment vertical="top"/>
    </xf>
    <xf numFmtId="0" fontId="1" fillId="0" borderId="1" xfId="0" applyFont="1" applyBorder="1" applyAlignment="1" applyProtection="1">
      <alignment horizontal="center" vertical="center"/>
    </xf>
    <xf numFmtId="0" fontId="17" fillId="0" borderId="10" xfId="0" applyFont="1" applyBorder="1" applyAlignment="1" applyProtection="1">
      <alignment vertical="top"/>
    </xf>
    <xf numFmtId="0" fontId="1" fillId="0" borderId="1" xfId="0" applyFont="1" applyBorder="1" applyAlignment="1" applyProtection="1">
      <alignment horizontal="center" vertical="top"/>
    </xf>
    <xf numFmtId="0" fontId="1" fillId="0" borderId="0" xfId="0" applyFont="1" applyBorder="1" applyAlignment="1" applyProtection="1">
      <alignment horizontal="center" vertical="center"/>
    </xf>
    <xf numFmtId="0" fontId="9" fillId="0" borderId="1" xfId="0" applyFont="1" applyBorder="1" applyAlignment="1" applyProtection="1">
      <alignment horizontal="center" vertical="center"/>
    </xf>
    <xf numFmtId="0" fontId="4" fillId="0" borderId="1" xfId="0" applyFont="1" applyBorder="1" applyAlignment="1" applyProtection="1">
      <alignment vertical="top"/>
    </xf>
    <xf numFmtId="0" fontId="1" fillId="0" borderId="11" xfId="0" applyFont="1" applyBorder="1" applyAlignment="1" applyProtection="1">
      <alignment horizontal="center" vertical="center"/>
    </xf>
    <xf numFmtId="0" fontId="1" fillId="0" borderId="7" xfId="0" applyFont="1" applyBorder="1" applyAlignment="1" applyProtection="1">
      <alignment horizontal="center" vertical="center"/>
    </xf>
    <xf numFmtId="0" fontId="9" fillId="0" borderId="7" xfId="0" applyFont="1" applyBorder="1" applyAlignment="1" applyProtection="1">
      <alignment horizontal="center" vertical="center"/>
    </xf>
    <xf numFmtId="0" fontId="17" fillId="0" borderId="0" xfId="0" applyFont="1" applyBorder="1" applyAlignment="1" applyProtection="1">
      <alignment horizontal="left" vertical="top"/>
    </xf>
    <xf numFmtId="0" fontId="1" fillId="0" borderId="13" xfId="0" applyFont="1" applyBorder="1" applyAlignment="1" applyProtection="1">
      <alignment horizontal="center" vertical="center"/>
    </xf>
    <xf numFmtId="0" fontId="1" fillId="0" borderId="3" xfId="0" applyFont="1" applyBorder="1" applyAlignment="1" applyProtection="1">
      <alignment horizontal="center" vertical="center" textRotation="90" wrapText="1"/>
    </xf>
    <xf numFmtId="0" fontId="1" fillId="0" borderId="3" xfId="0" applyFont="1" applyBorder="1" applyAlignment="1" applyProtection="1">
      <alignment horizontal="center" vertical="center" textRotation="90"/>
    </xf>
    <xf numFmtId="0" fontId="1" fillId="0" borderId="2" xfId="0" applyFont="1" applyBorder="1" applyAlignment="1" applyProtection="1">
      <alignment horizontal="center" vertical="center"/>
    </xf>
    <xf numFmtId="0" fontId="1" fillId="0" borderId="10" xfId="0" applyFont="1" applyBorder="1" applyAlignment="1" applyProtection="1">
      <alignment horizontal="center" vertical="top" wrapText="1"/>
    </xf>
    <xf numFmtId="0" fontId="1" fillId="0" borderId="0" xfId="0" applyFont="1" applyBorder="1" applyAlignment="1" applyProtection="1">
      <alignment horizontal="center" vertical="top" wrapText="1"/>
    </xf>
    <xf numFmtId="0" fontId="1" fillId="0" borderId="14" xfId="0" applyFont="1" applyBorder="1" applyAlignment="1" applyProtection="1">
      <alignment horizontal="center" vertical="top" wrapText="1"/>
    </xf>
    <xf numFmtId="0" fontId="1" fillId="0" borderId="1" xfId="0" applyFont="1" applyBorder="1" applyAlignment="1" applyProtection="1">
      <alignment horizontal="center" vertical="top" wrapText="1"/>
    </xf>
    <xf numFmtId="0" fontId="1" fillId="0" borderId="4" xfId="0" applyFont="1" applyBorder="1" applyAlignment="1" applyProtection="1">
      <alignment horizontal="left" vertical="center"/>
    </xf>
    <xf numFmtId="0" fontId="1" fillId="0" borderId="4" xfId="0" applyFont="1" applyBorder="1" applyAlignment="1" applyProtection="1">
      <alignment horizontal="center" vertical="center" wrapText="1"/>
    </xf>
    <xf numFmtId="0" fontId="30" fillId="0" borderId="0" xfId="0" applyFont="1" applyBorder="1" applyAlignment="1" applyProtection="1">
      <alignment vertical="top"/>
    </xf>
    <xf numFmtId="0" fontId="31" fillId="0" borderId="0" xfId="0" applyFont="1" applyBorder="1" applyAlignment="1" applyProtection="1">
      <alignment vertical="top"/>
    </xf>
    <xf numFmtId="0" fontId="1" fillId="0" borderId="12" xfId="0" applyFont="1" applyBorder="1" applyAlignment="1" applyProtection="1">
      <alignment vertical="center" textRotation="90" wrapText="1"/>
    </xf>
    <xf numFmtId="0" fontId="1" fillId="0" borderId="14" xfId="0" applyFont="1" applyBorder="1" applyAlignment="1" applyProtection="1">
      <alignment vertical="center" textRotation="90" wrapText="1"/>
    </xf>
    <xf numFmtId="0" fontId="1" fillId="0" borderId="13" xfId="0" applyFont="1" applyBorder="1" applyAlignment="1" applyProtection="1">
      <alignment vertical="center" textRotation="90" wrapText="1"/>
    </xf>
    <xf numFmtId="0" fontId="25" fillId="0" borderId="0" xfId="0" applyFont="1" applyBorder="1" applyAlignment="1" applyProtection="1">
      <alignment vertical="center"/>
    </xf>
    <xf numFmtId="0" fontId="8" fillId="0" borderId="0" xfId="0" applyFont="1" applyBorder="1" applyAlignment="1" applyProtection="1">
      <alignment vertical="center"/>
    </xf>
    <xf numFmtId="0" fontId="1" fillId="0" borderId="1" xfId="0" applyFont="1" applyBorder="1" applyAlignment="1" applyProtection="1">
      <alignment horizontal="center" vertical="center" textRotation="90" wrapText="1"/>
    </xf>
    <xf numFmtId="0" fontId="1" fillId="0" borderId="1" xfId="0" applyFont="1" applyBorder="1" applyAlignment="1" applyProtection="1">
      <alignment horizontal="center" vertical="center" textRotation="90"/>
    </xf>
    <xf numFmtId="0" fontId="1" fillId="0" borderId="3" xfId="0" applyFont="1" applyBorder="1" applyAlignment="1" applyProtection="1">
      <alignment horizontal="left" vertical="top" wrapText="1"/>
    </xf>
    <xf numFmtId="0" fontId="35" fillId="0" borderId="1" xfId="0" applyFont="1" applyBorder="1" applyAlignment="1" applyProtection="1">
      <alignment horizontal="left" vertical="top" wrapText="1"/>
    </xf>
    <xf numFmtId="0" fontId="34" fillId="0" borderId="1" xfId="0" applyFont="1" applyBorder="1" applyAlignment="1" applyProtection="1">
      <alignment horizontal="left" vertical="top" wrapText="1"/>
    </xf>
    <xf numFmtId="0" fontId="33" fillId="0" borderId="1" xfId="0" applyFont="1" applyBorder="1" applyAlignment="1" applyProtection="1">
      <alignment horizontal="left" vertical="center" wrapText="1"/>
    </xf>
    <xf numFmtId="0" fontId="10" fillId="0" borderId="1" xfId="0" applyFont="1" applyBorder="1" applyAlignment="1" applyProtection="1">
      <alignment horizontal="center" vertical="center"/>
    </xf>
    <xf numFmtId="0" fontId="15" fillId="0" borderId="1" xfId="0" applyFont="1" applyBorder="1" applyAlignment="1" applyProtection="1">
      <alignment horizontal="center" vertical="center"/>
    </xf>
    <xf numFmtId="0" fontId="10" fillId="0" borderId="1" xfId="0" applyFont="1" applyBorder="1" applyAlignment="1" applyProtection="1">
      <alignment horizontal="center" vertical="center"/>
    </xf>
    <xf numFmtId="0" fontId="7" fillId="0" borderId="1" xfId="0" applyFont="1" applyBorder="1" applyAlignment="1" applyProtection="1">
      <alignment horizontal="center" vertical="center"/>
    </xf>
    <xf numFmtId="1" fontId="37" fillId="0" borderId="1" xfId="0" applyNumberFormat="1" applyFont="1" applyBorder="1" applyAlignment="1" applyProtection="1">
      <alignment horizontal="center" vertical="top"/>
    </xf>
    <xf numFmtId="0" fontId="14" fillId="0" borderId="1" xfId="0" applyFont="1" applyBorder="1" applyAlignment="1" applyProtection="1">
      <alignment horizontal="left" vertical="top" wrapText="1"/>
    </xf>
    <xf numFmtId="0" fontId="35" fillId="0" borderId="1" xfId="0" applyFont="1" applyBorder="1" applyAlignment="1" applyProtection="1">
      <alignment horizontal="left" vertical="center" wrapText="1"/>
    </xf>
    <xf numFmtId="0" fontId="9" fillId="0" borderId="2" xfId="0" applyFont="1" applyBorder="1" applyAlignment="1" applyProtection="1">
      <alignment vertical="top" wrapText="1"/>
    </xf>
    <xf numFmtId="0" fontId="34" fillId="0" borderId="2" xfId="0" applyFont="1" applyBorder="1" applyAlignment="1" applyProtection="1">
      <alignment horizontal="left" vertical="top" wrapText="1"/>
    </xf>
    <xf numFmtId="0" fontId="34" fillId="0" borderId="1" xfId="0" applyFont="1" applyBorder="1" applyAlignment="1" applyProtection="1">
      <alignment wrapText="1"/>
    </xf>
    <xf numFmtId="0" fontId="1" fillId="0" borderId="1" xfId="0" applyFont="1" applyBorder="1" applyAlignment="1" applyProtection="1">
      <alignment horizontal="left" vertical="center" wrapText="1"/>
    </xf>
    <xf numFmtId="0" fontId="1" fillId="0" borderId="1" xfId="0" applyFont="1" applyBorder="1" applyAlignment="1" applyProtection="1">
      <alignment vertical="center" wrapText="1"/>
    </xf>
    <xf numFmtId="0" fontId="33" fillId="0" borderId="1" xfId="0" applyFont="1" applyBorder="1" applyAlignment="1" applyProtection="1">
      <alignment vertical="center" wrapText="1"/>
    </xf>
    <xf numFmtId="0" fontId="15" fillId="0" borderId="1" xfId="0" applyFont="1" applyBorder="1" applyAlignment="1" applyProtection="1">
      <alignment horizontal="center" vertical="top"/>
    </xf>
    <xf numFmtId="0" fontId="38" fillId="0" borderId="0" xfId="0" applyFont="1"/>
    <xf numFmtId="2" fontId="0" fillId="0" borderId="0" xfId="0" applyNumberFormat="1"/>
    <xf numFmtId="0" fontId="0" fillId="0" borderId="0" xfId="0" applyNumberFormat="1"/>
    <xf numFmtId="0" fontId="39" fillId="0" borderId="1" xfId="0" applyFont="1" applyBorder="1" applyAlignment="1" applyProtection="1">
      <alignment horizontal="center" vertical="center"/>
    </xf>
    <xf numFmtId="0" fontId="1" fillId="0" borderId="16" xfId="0" applyFont="1" applyBorder="1" applyAlignment="1" applyProtection="1">
      <alignment vertical="center" textRotation="1" wrapText="1"/>
    </xf>
    <xf numFmtId="0" fontId="1" fillId="0" borderId="18" xfId="0" applyFont="1" applyBorder="1" applyAlignment="1" applyProtection="1">
      <alignment vertical="center" textRotation="1" wrapText="1"/>
    </xf>
    <xf numFmtId="0" fontId="1" fillId="0" borderId="12" xfId="0" applyFont="1" applyBorder="1" applyAlignment="1" applyProtection="1">
      <alignment vertical="center" textRotation="1" wrapText="1"/>
    </xf>
    <xf numFmtId="0" fontId="1" fillId="0" borderId="13" xfId="0" applyFont="1" applyBorder="1" applyAlignment="1" applyProtection="1">
      <alignment vertical="center" textRotation="1" wrapText="1"/>
    </xf>
    <xf numFmtId="0" fontId="35" fillId="0" borderId="3" xfId="0" applyFont="1" applyBorder="1" applyAlignment="1" applyProtection="1">
      <alignment horizontal="center" vertical="center"/>
    </xf>
    <xf numFmtId="0" fontId="35" fillId="0" borderId="1" xfId="0" applyFont="1" applyBorder="1" applyAlignment="1" applyProtection="1">
      <alignment horizontal="center" vertical="center"/>
    </xf>
    <xf numFmtId="0" fontId="40" fillId="0" borderId="1" xfId="0" applyFont="1" applyBorder="1" applyAlignment="1" applyProtection="1">
      <alignment horizontal="center" vertical="center"/>
    </xf>
    <xf numFmtId="0" fontId="14" fillId="0" borderId="1" xfId="0" applyFont="1" applyBorder="1" applyAlignment="1" applyProtection="1">
      <alignment horizontal="right" vertical="top" wrapText="1"/>
    </xf>
    <xf numFmtId="0" fontId="14" fillId="0" borderId="2" xfId="0" applyFont="1" applyBorder="1" applyAlignment="1" applyProtection="1">
      <alignment horizontal="right" vertical="top" wrapText="1"/>
    </xf>
    <xf numFmtId="0" fontId="42" fillId="0" borderId="0" xfId="0" applyFont="1" applyBorder="1" applyAlignment="1" applyProtection="1">
      <alignment vertical="top"/>
    </xf>
    <xf numFmtId="1" fontId="0" fillId="0" borderId="0" xfId="0" applyNumberFormat="1"/>
    <xf numFmtId="0" fontId="43" fillId="0" borderId="1" xfId="0" applyFont="1" applyBorder="1" applyAlignment="1" applyProtection="1">
      <alignment horizontal="center" vertical="center" wrapText="1"/>
    </xf>
    <xf numFmtId="0" fontId="44"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1" fontId="18" fillId="0" borderId="0" xfId="0" applyNumberFormat="1" applyFont="1" applyBorder="1" applyAlignment="1" applyProtection="1">
      <alignment vertical="top"/>
    </xf>
    <xf numFmtId="2" fontId="17" fillId="0" borderId="0" xfId="0" applyNumberFormat="1" applyFont="1" applyBorder="1" applyAlignment="1" applyProtection="1">
      <alignment vertical="top"/>
    </xf>
    <xf numFmtId="0" fontId="13" fillId="0" borderId="1" xfId="0" applyFont="1" applyBorder="1" applyAlignment="1" applyProtection="1">
      <alignment horizontal="center" vertical="center" wrapText="1"/>
    </xf>
    <xf numFmtId="0" fontId="46" fillId="0" borderId="0" xfId="0" applyFont="1" applyBorder="1" applyAlignment="1" applyProtection="1">
      <alignment vertical="top"/>
    </xf>
    <xf numFmtId="0" fontId="4" fillId="0" borderId="4" xfId="0" applyFont="1" applyBorder="1" applyAlignment="1" applyProtection="1">
      <alignment vertical="center"/>
    </xf>
    <xf numFmtId="0" fontId="4" fillId="0" borderId="4" xfId="0" applyFont="1" applyBorder="1" applyAlignment="1" applyProtection="1">
      <alignment horizontal="center" vertical="center"/>
    </xf>
    <xf numFmtId="0" fontId="1" fillId="0" borderId="4" xfId="0" applyFont="1" applyBorder="1" applyAlignment="1" applyProtection="1">
      <alignment vertical="center"/>
    </xf>
    <xf numFmtId="0" fontId="1" fillId="0" borderId="1" xfId="0" applyFont="1" applyBorder="1" applyAlignment="1" applyProtection="1">
      <alignment vertical="center"/>
    </xf>
    <xf numFmtId="0" fontId="13" fillId="4" borderId="21" xfId="0" applyFont="1" applyFill="1" applyBorder="1" applyAlignment="1">
      <alignment vertical="center" textRotation="90" wrapText="1"/>
    </xf>
    <xf numFmtId="0" fontId="13" fillId="4" borderId="20" xfId="0" applyFont="1" applyFill="1" applyBorder="1" applyAlignment="1">
      <alignment vertical="center" textRotation="90" wrapText="1"/>
    </xf>
    <xf numFmtId="0" fontId="13" fillId="4" borderId="22" xfId="0" applyFont="1" applyFill="1" applyBorder="1" applyAlignment="1">
      <alignment vertical="center" textRotation="90" wrapText="1"/>
    </xf>
    <xf numFmtId="0" fontId="13" fillId="4" borderId="3" xfId="0" applyFont="1" applyFill="1" applyBorder="1" applyAlignment="1">
      <alignment vertical="center" textRotation="90" wrapText="1"/>
    </xf>
    <xf numFmtId="0" fontId="45" fillId="0" borderId="0" xfId="0" applyFont="1" applyBorder="1" applyAlignment="1" applyProtection="1">
      <alignment vertical="top"/>
    </xf>
    <xf numFmtId="0" fontId="51" fillId="0" borderId="0" xfId="0" applyFont="1"/>
    <xf numFmtId="0" fontId="47" fillId="0" borderId="0" xfId="0" applyFont="1" applyBorder="1" applyAlignment="1" applyProtection="1">
      <alignment vertical="top"/>
    </xf>
    <xf numFmtId="1" fontId="52"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xf>
    <xf numFmtId="0" fontId="53" fillId="0" borderId="1" xfId="0" applyFont="1" applyBorder="1" applyAlignment="1" applyProtection="1">
      <alignment horizontal="center" vertical="center"/>
    </xf>
    <xf numFmtId="0" fontId="53" fillId="0" borderId="3" xfId="0" applyFont="1" applyBorder="1" applyAlignment="1" applyProtection="1">
      <alignment horizontal="center" vertical="center"/>
    </xf>
    <xf numFmtId="0" fontId="52" fillId="0" borderId="1" xfId="0" applyFont="1" applyBorder="1" applyAlignment="1" applyProtection="1">
      <alignment horizontal="center" vertical="center" wrapText="1"/>
    </xf>
    <xf numFmtId="1" fontId="52" fillId="0" borderId="1" xfId="0" applyNumberFormat="1" applyFont="1" applyBorder="1" applyAlignment="1" applyProtection="1">
      <alignment horizontal="center" vertical="center" wrapText="1"/>
    </xf>
    <xf numFmtId="0" fontId="53" fillId="0" borderId="3" xfId="0" applyNumberFormat="1" applyFont="1" applyFill="1" applyBorder="1" applyAlignment="1" applyProtection="1">
      <alignment horizontal="center" vertical="center"/>
    </xf>
    <xf numFmtId="0" fontId="54" fillId="0" borderId="1" xfId="0" applyFont="1" applyBorder="1" applyAlignment="1" applyProtection="1">
      <alignment horizontal="center" vertical="center"/>
    </xf>
    <xf numFmtId="0" fontId="55" fillId="0" borderId="1" xfId="0" applyFont="1" applyBorder="1" applyAlignment="1" applyProtection="1">
      <alignment horizontal="center" vertical="center"/>
    </xf>
    <xf numFmtId="0" fontId="52" fillId="0" borderId="1" xfId="0" applyFont="1" applyBorder="1" applyAlignment="1" applyProtection="1">
      <alignment horizontal="center" vertical="center"/>
    </xf>
    <xf numFmtId="0" fontId="56" fillId="0" borderId="1" xfId="0" applyFont="1" applyBorder="1" applyAlignment="1" applyProtection="1">
      <alignment horizontal="center" vertical="center" wrapText="1"/>
    </xf>
    <xf numFmtId="0" fontId="56" fillId="0" borderId="1" xfId="0" applyFont="1" applyBorder="1" applyAlignment="1" applyProtection="1">
      <alignment horizontal="center" vertical="center"/>
    </xf>
    <xf numFmtId="1" fontId="54" fillId="0" borderId="3" xfId="0" applyNumberFormat="1" applyFont="1" applyBorder="1" applyAlignment="1" applyProtection="1">
      <alignment horizontal="center" vertical="center"/>
    </xf>
    <xf numFmtId="0" fontId="55" fillId="0" borderId="4" xfId="0" applyFont="1" applyBorder="1" applyAlignment="1" applyProtection="1">
      <alignment horizontal="center" vertical="center"/>
    </xf>
    <xf numFmtId="0" fontId="57" fillId="0" borderId="1" xfId="0" applyFont="1" applyBorder="1" applyAlignment="1" applyProtection="1">
      <alignment horizontal="center" vertical="center"/>
    </xf>
    <xf numFmtId="0" fontId="55" fillId="0" borderId="3"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 xfId="0" applyFont="1" applyBorder="1" applyAlignment="1" applyProtection="1">
      <alignment horizontal="center" vertical="top"/>
    </xf>
    <xf numFmtId="0" fontId="54" fillId="0" borderId="1" xfId="0" applyFont="1" applyBorder="1" applyAlignment="1" applyProtection="1">
      <alignment horizontal="center" vertical="top"/>
    </xf>
    <xf numFmtId="0" fontId="52" fillId="0" borderId="1" xfId="0" applyFont="1" applyBorder="1" applyAlignment="1" applyProtection="1">
      <alignment horizontal="center" vertical="top"/>
    </xf>
    <xf numFmtId="0" fontId="52" fillId="0" borderId="7" xfId="0" applyFont="1" applyBorder="1" applyAlignment="1" applyProtection="1">
      <alignment horizontal="center" vertical="center"/>
    </xf>
    <xf numFmtId="0" fontId="53" fillId="0" borderId="1" xfId="0" applyFont="1" applyBorder="1" applyAlignment="1" applyProtection="1">
      <alignment horizontal="center" vertical="center" wrapText="1"/>
    </xf>
    <xf numFmtId="0" fontId="52" fillId="3" borderId="1" xfId="0" applyFont="1" applyFill="1" applyBorder="1" applyAlignment="1" applyProtection="1">
      <alignment horizontal="center" vertical="center"/>
    </xf>
    <xf numFmtId="0" fontId="52" fillId="0" borderId="1" xfId="2" applyFont="1" applyBorder="1" applyAlignment="1" applyProtection="1">
      <alignment horizontal="center" vertical="center"/>
    </xf>
    <xf numFmtId="0" fontId="55" fillId="0" borderId="1" xfId="0" applyFont="1" applyBorder="1" applyAlignment="1" applyProtection="1">
      <alignment horizontal="center" vertical="center" wrapText="1"/>
    </xf>
    <xf numFmtId="0" fontId="52" fillId="0" borderId="2" xfId="0" applyFont="1" applyBorder="1" applyAlignment="1" applyProtection="1">
      <alignment horizontal="center" vertical="center"/>
    </xf>
    <xf numFmtId="0" fontId="52" fillId="0" borderId="0" xfId="0" applyFont="1" applyBorder="1" applyAlignment="1" applyProtection="1">
      <alignment horizontal="center" vertical="top"/>
    </xf>
    <xf numFmtId="0" fontId="39" fillId="0" borderId="10" xfId="0" applyFont="1" applyFill="1" applyBorder="1" applyAlignment="1" applyProtection="1">
      <alignment horizontal="center" vertical="center"/>
    </xf>
    <xf numFmtId="0" fontId="0" fillId="0" borderId="0" xfId="0" applyBorder="1"/>
    <xf numFmtId="0" fontId="52" fillId="0" borderId="1" xfId="0" applyFont="1" applyBorder="1" applyAlignment="1" applyProtection="1">
      <alignment vertical="top"/>
    </xf>
    <xf numFmtId="2" fontId="54" fillId="0" borderId="1" xfId="0" applyNumberFormat="1" applyFont="1" applyBorder="1" applyAlignment="1" applyProtection="1">
      <alignment horizontal="center" vertical="center"/>
    </xf>
    <xf numFmtId="2" fontId="52" fillId="0" borderId="1" xfId="0" applyNumberFormat="1" applyFont="1" applyBorder="1" applyAlignment="1" applyProtection="1">
      <alignment horizontal="center" vertical="center"/>
    </xf>
    <xf numFmtId="0" fontId="52" fillId="0" borderId="0" xfId="0" applyFont="1" applyBorder="1" applyAlignment="1" applyProtection="1">
      <alignment vertical="top"/>
    </xf>
    <xf numFmtId="0" fontId="48" fillId="0" borderId="0" xfId="0" applyFont="1" applyBorder="1" applyAlignment="1" applyProtection="1">
      <alignment vertical="top"/>
    </xf>
    <xf numFmtId="0" fontId="52" fillId="0" borderId="0" xfId="0" applyFont="1" applyBorder="1" applyAlignment="1" applyProtection="1">
      <alignment horizontal="center" vertical="center"/>
    </xf>
    <xf numFmtId="2" fontId="54" fillId="0" borderId="1" xfId="0" applyNumberFormat="1" applyFont="1" applyBorder="1" applyAlignment="1" applyProtection="1">
      <alignment horizontal="center" vertical="top"/>
    </xf>
    <xf numFmtId="1" fontId="54" fillId="0" borderId="1" xfId="0" applyNumberFormat="1" applyFont="1" applyBorder="1" applyAlignment="1" applyProtection="1">
      <alignment horizontal="center" vertical="top"/>
    </xf>
    <xf numFmtId="2" fontId="52" fillId="0" borderId="1" xfId="0" applyNumberFormat="1" applyFont="1" applyBorder="1" applyAlignment="1" applyProtection="1">
      <alignment horizontal="center" vertical="top"/>
    </xf>
    <xf numFmtId="2" fontId="53" fillId="0" borderId="1" xfId="0" applyNumberFormat="1" applyFont="1" applyBorder="1" applyAlignment="1" applyProtection="1">
      <alignment horizontal="center" vertical="center"/>
    </xf>
    <xf numFmtId="0" fontId="53" fillId="0" borderId="4" xfId="0" applyFont="1" applyBorder="1" applyAlignment="1" applyProtection="1">
      <alignment horizontal="center" vertical="center"/>
    </xf>
    <xf numFmtId="2" fontId="55" fillId="0" borderId="1" xfId="0" applyNumberFormat="1" applyFont="1" applyBorder="1" applyAlignment="1" applyProtection="1">
      <alignment horizontal="center" vertical="center"/>
    </xf>
    <xf numFmtId="2" fontId="57" fillId="0" borderId="1" xfId="0" applyNumberFormat="1" applyFont="1" applyBorder="1" applyAlignment="1" applyProtection="1">
      <alignment horizontal="center" vertical="center"/>
    </xf>
    <xf numFmtId="0" fontId="58" fillId="0" borderId="1" xfId="0" applyFont="1" applyBorder="1" applyAlignment="1" applyProtection="1">
      <alignment horizontal="center" vertical="center"/>
    </xf>
    <xf numFmtId="2" fontId="58" fillId="0" borderId="1" xfId="0" applyNumberFormat="1" applyFont="1" applyBorder="1" applyAlignment="1" applyProtection="1">
      <alignment horizontal="center" vertical="center"/>
    </xf>
    <xf numFmtId="2" fontId="55" fillId="0" borderId="4" xfId="0" applyNumberFormat="1" applyFont="1" applyBorder="1" applyAlignment="1" applyProtection="1">
      <alignment horizontal="center" vertical="center"/>
    </xf>
    <xf numFmtId="0" fontId="59" fillId="0" borderId="4" xfId="0" applyFont="1" applyBorder="1" applyAlignment="1" applyProtection="1">
      <alignment horizontal="center"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vertical="top"/>
    </xf>
    <xf numFmtId="0" fontId="53" fillId="0" borderId="1" xfId="0" applyFont="1" applyBorder="1" applyAlignment="1" applyProtection="1">
      <alignment vertical="top"/>
    </xf>
    <xf numFmtId="2" fontId="52" fillId="0" borderId="2" xfId="0" applyNumberFormat="1" applyFont="1" applyBorder="1" applyAlignment="1" applyProtection="1">
      <alignment horizontal="center" vertical="center"/>
    </xf>
    <xf numFmtId="1" fontId="55" fillId="0" borderId="1" xfId="0" applyNumberFormat="1" applyFont="1" applyBorder="1" applyAlignment="1" applyProtection="1">
      <alignment horizontal="center" vertical="center"/>
    </xf>
    <xf numFmtId="0" fontId="52" fillId="0" borderId="2" xfId="0" applyFont="1" applyBorder="1" applyAlignment="1" applyProtection="1">
      <alignment horizontal="center" vertical="top"/>
    </xf>
    <xf numFmtId="0" fontId="53" fillId="0" borderId="2" xfId="0" applyFont="1" applyBorder="1" applyAlignment="1" applyProtection="1">
      <alignment horizontal="center" vertical="center"/>
    </xf>
    <xf numFmtId="0" fontId="60" fillId="0" borderId="1" xfId="0" applyFont="1" applyBorder="1" applyAlignment="1" applyProtection="1">
      <alignment horizontal="center" vertical="center"/>
    </xf>
    <xf numFmtId="0" fontId="52" fillId="0" borderId="3" xfId="0" applyFont="1" applyBorder="1" applyAlignment="1" applyProtection="1">
      <alignment horizontal="center" vertical="center"/>
    </xf>
    <xf numFmtId="0" fontId="52" fillId="0" borderId="1" xfId="0" applyNumberFormat="1" applyFont="1" applyBorder="1" applyAlignment="1" applyProtection="1">
      <alignment horizontal="center" vertical="center"/>
    </xf>
    <xf numFmtId="1" fontId="54" fillId="0" borderId="1" xfId="0" applyNumberFormat="1" applyFont="1" applyBorder="1" applyAlignment="1" applyProtection="1">
      <alignment horizontal="center" vertical="center"/>
    </xf>
    <xf numFmtId="0" fontId="41" fillId="0" borderId="2" xfId="0" applyFont="1" applyBorder="1" applyAlignment="1" applyProtection="1">
      <alignment horizontal="left" vertical="top" wrapText="1"/>
    </xf>
    <xf numFmtId="0" fontId="61" fillId="0" borderId="7" xfId="0" applyFont="1" applyBorder="1" applyAlignment="1" applyProtection="1">
      <alignment horizontal="center" vertical="center"/>
    </xf>
    <xf numFmtId="0" fontId="61" fillId="0" borderId="1" xfId="0" applyFont="1" applyBorder="1" applyAlignment="1" applyProtection="1">
      <alignment horizontal="center" vertical="center"/>
    </xf>
    <xf numFmtId="0" fontId="53" fillId="0" borderId="7" xfId="0" applyFont="1" applyBorder="1" applyAlignment="1" applyProtection="1">
      <alignment horizontal="center" vertical="center"/>
    </xf>
    <xf numFmtId="0" fontId="62" fillId="0" borderId="1" xfId="0" applyFont="1" applyBorder="1" applyAlignment="1" applyProtection="1">
      <alignment horizontal="center" vertical="top"/>
    </xf>
    <xf numFmtId="0" fontId="4" fillId="0" borderId="1" xfId="0" applyFont="1" applyBorder="1" applyAlignment="1" applyProtection="1">
      <alignment horizontal="center" vertical="top"/>
    </xf>
    <xf numFmtId="0" fontId="48" fillId="0" borderId="1" xfId="0" applyFont="1" applyBorder="1" applyAlignment="1" applyProtection="1">
      <alignment horizontal="center" vertical="center"/>
    </xf>
    <xf numFmtId="0" fontId="63" fillId="0" borderId="1" xfId="0" applyFont="1" applyBorder="1" applyAlignment="1" applyProtection="1">
      <alignment horizontal="center" vertical="center"/>
    </xf>
    <xf numFmtId="1" fontId="53" fillId="0" borderId="1" xfId="0" applyNumberFormat="1" applyFont="1" applyBorder="1" applyAlignment="1" applyProtection="1">
      <alignment horizontal="center" vertical="center"/>
    </xf>
    <xf numFmtId="1" fontId="64" fillId="0" borderId="1" xfId="0" applyNumberFormat="1" applyFont="1" applyBorder="1" applyAlignment="1" applyProtection="1">
      <alignment horizontal="center" vertical="center"/>
    </xf>
    <xf numFmtId="1" fontId="54" fillId="0" borderId="1" xfId="0" applyNumberFormat="1" applyFont="1" applyBorder="1" applyAlignment="1" applyProtection="1">
      <alignment horizontal="center" vertical="center" wrapText="1"/>
    </xf>
    <xf numFmtId="0" fontId="54" fillId="0" borderId="4" xfId="0" applyFont="1" applyBorder="1" applyAlignment="1" applyProtection="1">
      <alignment horizontal="center" vertical="center"/>
    </xf>
    <xf numFmtId="0" fontId="55" fillId="0" borderId="1" xfId="0" applyNumberFormat="1" applyFont="1" applyBorder="1" applyAlignment="1" applyProtection="1">
      <alignment horizontal="center" vertical="center"/>
    </xf>
    <xf numFmtId="1" fontId="62" fillId="0" borderId="1" xfId="0" applyNumberFormat="1" applyFont="1" applyBorder="1" applyAlignment="1" applyProtection="1">
      <alignment horizontal="center" vertical="center"/>
    </xf>
    <xf numFmtId="0" fontId="65" fillId="0" borderId="1" xfId="0" applyFont="1" applyBorder="1" applyAlignment="1" applyProtection="1">
      <alignment horizontal="center" vertical="center"/>
    </xf>
    <xf numFmtId="0" fontId="65" fillId="0" borderId="1" xfId="0" applyFont="1" applyBorder="1" applyAlignment="1" applyProtection="1">
      <alignment horizontal="center" vertical="top"/>
    </xf>
    <xf numFmtId="1" fontId="52" fillId="0" borderId="1" xfId="0" applyNumberFormat="1" applyFont="1" applyFill="1" applyBorder="1" applyAlignment="1" applyProtection="1">
      <alignment horizontal="center" vertical="center"/>
    </xf>
    <xf numFmtId="1" fontId="52" fillId="0" borderId="15" xfId="0" applyNumberFormat="1" applyFont="1" applyFill="1" applyBorder="1" applyAlignment="1" applyProtection="1">
      <alignment horizontal="center" vertical="center"/>
    </xf>
    <xf numFmtId="1" fontId="52" fillId="0" borderId="7" xfId="0" applyNumberFormat="1" applyFont="1" applyFill="1" applyBorder="1" applyAlignment="1" applyProtection="1">
      <alignment horizontal="center" vertical="center"/>
    </xf>
    <xf numFmtId="0" fontId="57" fillId="0" borderId="7" xfId="0" applyFont="1" applyBorder="1" applyAlignment="1" applyProtection="1">
      <alignment horizontal="center" vertical="center"/>
    </xf>
    <xf numFmtId="0" fontId="66" fillId="0" borderId="1" xfId="0" applyFont="1" applyBorder="1" applyAlignment="1" applyProtection="1">
      <alignment horizontal="center" vertical="center"/>
    </xf>
    <xf numFmtId="1" fontId="62" fillId="0" borderId="1" xfId="0" applyNumberFormat="1" applyFont="1" applyBorder="1" applyAlignment="1" applyProtection="1">
      <alignment horizontal="center" vertical="top"/>
    </xf>
    <xf numFmtId="2" fontId="62" fillId="0" borderId="1" xfId="0" applyNumberFormat="1" applyFont="1" applyBorder="1" applyAlignment="1" applyProtection="1">
      <alignment horizontal="center" vertical="top"/>
    </xf>
    <xf numFmtId="0" fontId="9" fillId="0" borderId="1" xfId="0" applyFont="1" applyBorder="1" applyAlignment="1" applyProtection="1">
      <alignment horizontal="center" vertical="top"/>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1" xfId="0" applyFont="1" applyBorder="1" applyAlignment="1" applyProtection="1">
      <alignment horizontal="left" vertical="top" indent="15"/>
    </xf>
    <xf numFmtId="0" fontId="34" fillId="0" borderId="1" xfId="0" applyFont="1" applyBorder="1" applyAlignment="1" applyProtection="1">
      <alignment horizontal="center" vertical="center"/>
    </xf>
    <xf numFmtId="0" fontId="9" fillId="0" borderId="4" xfId="0" applyFont="1" applyBorder="1" applyAlignment="1" applyProtection="1">
      <alignment horizontal="center" vertical="top"/>
    </xf>
    <xf numFmtId="0" fontId="9" fillId="0" borderId="2" xfId="0" applyFont="1" applyBorder="1" applyAlignment="1" applyProtection="1">
      <alignment horizontal="center" vertical="top"/>
    </xf>
    <xf numFmtId="0" fontId="9" fillId="0" borderId="15" xfId="0" applyFont="1" applyBorder="1" applyAlignment="1" applyProtection="1">
      <alignment horizontal="center" vertical="top"/>
    </xf>
    <xf numFmtId="0" fontId="9" fillId="0" borderId="7" xfId="0" applyFont="1" applyBorder="1" applyAlignment="1" applyProtection="1">
      <alignment horizontal="center" vertical="top"/>
    </xf>
    <xf numFmtId="0" fontId="9" fillId="0" borderId="0"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0" xfId="0" applyFont="1" applyBorder="1" applyAlignment="1" applyProtection="1">
      <alignment horizontal="center" vertical="top"/>
    </xf>
    <xf numFmtId="1" fontId="9" fillId="0" borderId="1" xfId="0" applyNumberFormat="1" applyFont="1" applyBorder="1" applyAlignment="1" applyProtection="1">
      <alignment horizontal="center" vertical="top"/>
    </xf>
    <xf numFmtId="0" fontId="55" fillId="0" borderId="1" xfId="0" applyFont="1" applyBorder="1" applyAlignment="1" applyProtection="1">
      <alignment horizontal="center" vertical="top"/>
    </xf>
    <xf numFmtId="0" fontId="9" fillId="0" borderId="3" xfId="0" applyFont="1" applyBorder="1" applyAlignment="1" applyProtection="1">
      <alignment horizontal="center" vertical="top"/>
    </xf>
    <xf numFmtId="0" fontId="9" fillId="0" borderId="18"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3" xfId="0" applyFont="1" applyBorder="1" applyAlignment="1" applyProtection="1">
      <alignment horizontal="center" vertical="center"/>
    </xf>
    <xf numFmtId="0" fontId="33" fillId="0" borderId="1" xfId="0" applyFont="1" applyBorder="1" applyAlignment="1" applyProtection="1">
      <alignment horizontal="center" vertical="top"/>
    </xf>
    <xf numFmtId="0" fontId="52" fillId="0" borderId="7" xfId="0" applyFont="1" applyBorder="1" applyAlignment="1" applyProtection="1">
      <alignment horizontal="center" vertical="top"/>
    </xf>
    <xf numFmtId="0" fontId="62" fillId="0" borderId="1" xfId="0" applyFont="1" applyBorder="1" applyAlignment="1" applyProtection="1">
      <alignment horizontal="center" vertical="center"/>
    </xf>
    <xf numFmtId="0" fontId="1" fillId="0" borderId="1" xfId="0" applyFont="1" applyBorder="1" applyAlignment="1" applyProtection="1">
      <alignment vertical="top"/>
    </xf>
    <xf numFmtId="1" fontId="8" fillId="0" borderId="0" xfId="0" applyNumberFormat="1" applyFont="1" applyBorder="1" applyAlignment="1" applyProtection="1">
      <alignment vertical="top"/>
    </xf>
    <xf numFmtId="1" fontId="42" fillId="0" borderId="0" xfId="0" applyNumberFormat="1" applyFont="1" applyBorder="1" applyAlignment="1" applyProtection="1">
      <alignment vertical="top"/>
    </xf>
    <xf numFmtId="0" fontId="67" fillId="0" borderId="1" xfId="0" applyFont="1" applyBorder="1" applyAlignment="1" applyProtection="1">
      <alignment horizontal="center" vertical="center"/>
    </xf>
    <xf numFmtId="0" fontId="29" fillId="0" borderId="0" xfId="0" applyFont="1" applyBorder="1" applyAlignment="1" applyProtection="1">
      <alignment horizontal="center" vertical="top"/>
    </xf>
    <xf numFmtId="0" fontId="28" fillId="0" borderId="0" xfId="0" applyFont="1" applyBorder="1" applyAlignment="1" applyProtection="1">
      <alignment horizontal="center" vertical="top"/>
    </xf>
    <xf numFmtId="2" fontId="56" fillId="0" borderId="1" xfId="0" applyNumberFormat="1" applyFont="1" applyBorder="1" applyAlignment="1" applyProtection="1">
      <alignment horizontal="center" vertical="center"/>
    </xf>
    <xf numFmtId="0" fontId="65" fillId="0" borderId="1" xfId="0" applyFont="1" applyBorder="1" applyAlignment="1" applyProtection="1">
      <alignment horizontal="center" vertical="center" wrapText="1"/>
    </xf>
    <xf numFmtId="1" fontId="69" fillId="0" borderId="1" xfId="0" applyNumberFormat="1" applyFont="1" applyBorder="1" applyAlignment="1" applyProtection="1">
      <alignment horizontal="center" vertical="center"/>
    </xf>
    <xf numFmtId="0" fontId="68" fillId="0" borderId="1" xfId="0" applyFont="1" applyBorder="1" applyAlignment="1" applyProtection="1">
      <alignment horizontal="center" vertical="center" wrapText="1"/>
    </xf>
    <xf numFmtId="0" fontId="69" fillId="0" borderId="1" xfId="0" applyFont="1" applyBorder="1" applyAlignment="1" applyProtection="1">
      <alignment horizontal="center" vertical="center" wrapText="1"/>
    </xf>
    <xf numFmtId="0" fontId="71" fillId="0" borderId="1" xfId="0" applyFont="1" applyBorder="1" applyAlignment="1" applyProtection="1">
      <alignment horizontal="center" vertical="center" wrapText="1"/>
    </xf>
    <xf numFmtId="1" fontId="69" fillId="0" borderId="1" xfId="0" applyNumberFormat="1" applyFont="1" applyBorder="1" applyAlignment="1" applyProtection="1">
      <alignment horizontal="center" vertical="center" wrapText="1"/>
    </xf>
    <xf numFmtId="2" fontId="69" fillId="0" borderId="1" xfId="0" applyNumberFormat="1" applyFont="1" applyBorder="1" applyAlignment="1" applyProtection="1">
      <alignment horizontal="center" vertical="center" wrapText="1"/>
    </xf>
    <xf numFmtId="0" fontId="68" fillId="0" borderId="1" xfId="0" applyFont="1" applyBorder="1" applyAlignment="1" applyProtection="1">
      <alignment horizontal="center" vertical="center"/>
    </xf>
    <xf numFmtId="0" fontId="70" fillId="0" borderId="1" xfId="0" applyFont="1" applyBorder="1" applyAlignment="1" applyProtection="1">
      <alignment horizontal="center" vertical="center" wrapText="1"/>
    </xf>
    <xf numFmtId="1" fontId="72" fillId="0" borderId="1" xfId="0" applyNumberFormat="1" applyFont="1" applyFill="1" applyBorder="1" applyAlignment="1" applyProtection="1">
      <alignment horizontal="center" vertical="center"/>
    </xf>
    <xf numFmtId="0" fontId="70" fillId="0" borderId="1" xfId="0" applyFont="1" applyBorder="1" applyAlignment="1" applyProtection="1">
      <alignment horizontal="center" vertical="center"/>
    </xf>
    <xf numFmtId="0" fontId="70" fillId="0" borderId="3" xfId="0" applyFont="1" applyBorder="1" applyAlignment="1" applyProtection="1">
      <alignment horizontal="center" vertical="center"/>
    </xf>
    <xf numFmtId="0" fontId="73" fillId="0" borderId="1" xfId="0" applyFont="1" applyBorder="1" applyAlignment="1" applyProtection="1">
      <alignment horizontal="center" vertical="center"/>
    </xf>
    <xf numFmtId="0" fontId="74" fillId="0" borderId="0" xfId="0" applyFont="1" applyFill="1" applyAlignment="1"/>
    <xf numFmtId="0" fontId="76" fillId="0" borderId="0" xfId="0" applyFont="1" applyFill="1" applyAlignment="1">
      <alignment vertical="top"/>
    </xf>
    <xf numFmtId="0" fontId="0" fillId="0" borderId="0" xfId="0" applyFill="1" applyAlignment="1">
      <alignment vertical="top"/>
    </xf>
    <xf numFmtId="0" fontId="77" fillId="0" borderId="0" xfId="0" applyFont="1" applyFill="1" applyAlignment="1"/>
    <xf numFmtId="0" fontId="78" fillId="0" borderId="0" xfId="0" applyFont="1" applyFill="1" applyAlignment="1">
      <alignment vertical="top"/>
    </xf>
    <xf numFmtId="0" fontId="0" fillId="0" borderId="0" xfId="0" applyAlignment="1">
      <alignment horizontal="center" vertical="top"/>
    </xf>
    <xf numFmtId="0" fontId="80" fillId="0" borderId="0" xfId="0" applyFont="1" applyBorder="1" applyAlignment="1" applyProtection="1">
      <alignment vertical="top"/>
    </xf>
    <xf numFmtId="1" fontId="80" fillId="0" borderId="0" xfId="0" applyNumberFormat="1" applyFont="1" applyBorder="1" applyAlignment="1" applyProtection="1">
      <alignment vertical="top"/>
    </xf>
    <xf numFmtId="0" fontId="80" fillId="0" borderId="0" xfId="0" applyFont="1" applyAlignment="1">
      <alignment vertical="top"/>
    </xf>
    <xf numFmtId="0" fontId="81" fillId="0" borderId="0" xfId="0" applyFont="1" applyAlignment="1">
      <alignment vertical="top"/>
    </xf>
    <xf numFmtId="0" fontId="0" fillId="0" borderId="0" xfId="0" applyAlignment="1">
      <alignment vertical="top"/>
    </xf>
    <xf numFmtId="0" fontId="80" fillId="0" borderId="0" xfId="0" applyFont="1" applyBorder="1" applyAlignment="1">
      <alignment vertical="top"/>
    </xf>
    <xf numFmtId="0" fontId="64" fillId="0" borderId="1" xfId="0" applyFont="1" applyBorder="1" applyAlignment="1" applyProtection="1">
      <alignment horizontal="center" vertical="center"/>
    </xf>
    <xf numFmtId="1" fontId="64" fillId="0" borderId="15" xfId="0" applyNumberFormat="1" applyFont="1" applyBorder="1" applyAlignment="1" applyProtection="1">
      <alignment horizontal="center" vertical="center"/>
    </xf>
    <xf numFmtId="1" fontId="64" fillId="0" borderId="7" xfId="0" applyNumberFormat="1" applyFont="1" applyBorder="1" applyAlignment="1" applyProtection="1">
      <alignment horizontal="center" vertical="center"/>
    </xf>
    <xf numFmtId="0" fontId="82" fillId="0" borderId="0" xfId="0" applyFont="1" applyBorder="1" applyAlignment="1" applyProtection="1">
      <alignment horizontal="center" vertical="top"/>
    </xf>
    <xf numFmtId="2" fontId="83" fillId="0" borderId="0" xfId="0" applyNumberFormat="1" applyFont="1" applyBorder="1" applyAlignment="1" applyProtection="1">
      <alignment horizontal="center" vertical="top"/>
    </xf>
    <xf numFmtId="0" fontId="83" fillId="0" borderId="0" xfId="0" applyFont="1" applyBorder="1" applyAlignment="1" applyProtection="1">
      <alignment vertical="top"/>
    </xf>
    <xf numFmtId="0" fontId="2" fillId="0" borderId="0" xfId="0" applyFont="1" applyBorder="1" applyAlignment="1" applyProtection="1">
      <alignment vertical="top"/>
    </xf>
    <xf numFmtId="0" fontId="6" fillId="0" borderId="1" xfId="0" applyFont="1" applyBorder="1" applyAlignment="1" applyProtection="1">
      <alignment horizontal="center" vertical="center"/>
    </xf>
    <xf numFmtId="0" fontId="6" fillId="0" borderId="0" xfId="0" applyFont="1" applyBorder="1" applyAlignment="1" applyProtection="1">
      <alignment horizontal="center" vertical="top"/>
    </xf>
    <xf numFmtId="0" fontId="1" fillId="0" borderId="1" xfId="0" applyFont="1" applyBorder="1" applyAlignment="1" applyProtection="1">
      <alignment horizontal="center" vertical="center" textRotation="90"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48" fillId="0" borderId="2" xfId="0" applyFont="1" applyBorder="1" applyAlignment="1" applyProtection="1">
      <alignment horizontal="center" vertical="center"/>
    </xf>
    <xf numFmtId="0" fontId="48" fillId="0" borderId="15" xfId="0" applyFont="1" applyBorder="1" applyAlignment="1" applyProtection="1">
      <alignment horizontal="center" vertical="center"/>
    </xf>
    <xf numFmtId="0" fontId="48" fillId="0" borderId="7" xfId="0" applyFont="1" applyBorder="1" applyAlignment="1" applyProtection="1">
      <alignment horizontal="center" vertical="center"/>
    </xf>
    <xf numFmtId="0" fontId="50" fillId="0" borderId="0" xfId="0" applyFont="1" applyBorder="1" applyAlignment="1" applyProtection="1">
      <alignment horizontal="center" vertical="top"/>
    </xf>
    <xf numFmtId="0" fontId="2" fillId="0" borderId="0" xfId="0" applyFont="1" applyBorder="1" applyAlignment="1" applyProtection="1">
      <alignment horizontal="left" vertical="top" wrapText="1"/>
    </xf>
    <xf numFmtId="0" fontId="2" fillId="0" borderId="0" xfId="0" applyFont="1" applyBorder="1" applyAlignment="1" applyProtection="1">
      <alignment horizontal="center" vertical="top"/>
    </xf>
    <xf numFmtId="0" fontId="1" fillId="0" borderId="0" xfId="0" applyFont="1" applyBorder="1" applyAlignment="1" applyProtection="1">
      <alignment horizontal="center" vertical="top"/>
    </xf>
    <xf numFmtId="0" fontId="13" fillId="4" borderId="2"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48" fillId="0" borderId="19" xfId="0" applyFont="1" applyBorder="1" applyAlignment="1" applyProtection="1">
      <alignment horizontal="center" vertical="center"/>
    </xf>
    <xf numFmtId="0" fontId="4" fillId="0" borderId="3" xfId="0" applyFont="1" applyBorder="1" applyAlignment="1" applyProtection="1">
      <alignment horizontal="center" vertical="center" textRotation="90" wrapText="1"/>
    </xf>
    <xf numFmtId="0" fontId="4" fillId="0" borderId="4" xfId="0" applyFont="1" applyBorder="1" applyAlignment="1" applyProtection="1">
      <alignment horizontal="center" vertical="center" textRotation="90" wrapText="1"/>
    </xf>
    <xf numFmtId="0" fontId="7" fillId="0" borderId="3" xfId="0" applyFont="1" applyBorder="1" applyAlignment="1" applyProtection="1">
      <alignment horizontal="center" vertical="center" textRotation="90" wrapText="1"/>
    </xf>
    <xf numFmtId="0" fontId="7" fillId="0" borderId="4" xfId="0" applyFont="1" applyBorder="1" applyAlignment="1" applyProtection="1">
      <alignment horizontal="center" vertical="center" textRotation="90" wrapText="1"/>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7" xfId="0" applyFont="1" applyBorder="1" applyAlignment="1" applyProtection="1">
      <alignment horizontal="center" vertical="top"/>
    </xf>
    <xf numFmtId="0" fontId="4" fillId="0" borderId="3" xfId="0" applyFont="1" applyBorder="1" applyAlignment="1" applyProtection="1">
      <alignment horizontal="center" vertical="center" textRotation="90"/>
    </xf>
    <xf numFmtId="0" fontId="4" fillId="0" borderId="4" xfId="0" applyFont="1" applyBorder="1" applyAlignment="1" applyProtection="1">
      <alignment horizontal="center" vertical="center" textRotation="90"/>
    </xf>
    <xf numFmtId="0" fontId="3" fillId="0" borderId="3"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4" xfId="0" applyFont="1" applyBorder="1" applyAlignment="1" applyProtection="1">
      <alignment horizontal="center" vertical="center"/>
    </xf>
    <xf numFmtId="0" fontId="4" fillId="0" borderId="1" xfId="0" applyFont="1" applyBorder="1" applyAlignment="1" applyProtection="1">
      <alignment horizontal="center" vertical="center" textRotation="90"/>
    </xf>
    <xf numFmtId="0" fontId="4" fillId="0" borderId="1" xfId="0" applyFont="1" applyBorder="1" applyAlignment="1" applyProtection="1">
      <alignment horizontal="center" vertical="center" textRotation="90" wrapText="1"/>
    </xf>
    <xf numFmtId="0" fontId="4" fillId="0" borderId="1" xfId="0" applyFont="1" applyBorder="1" applyAlignment="1" applyProtection="1">
      <alignment horizontal="center" vertical="top"/>
    </xf>
    <xf numFmtId="0" fontId="80" fillId="0" borderId="0" xfId="0" applyFont="1" applyBorder="1" applyAlignment="1" applyProtection="1">
      <alignment horizontal="center" vertical="top" wrapText="1"/>
    </xf>
    <xf numFmtId="0" fontId="80" fillId="0" borderId="0" xfId="0" applyFont="1" applyAlignment="1">
      <alignment vertical="top" wrapText="1"/>
    </xf>
    <xf numFmtId="0" fontId="1" fillId="0" borderId="1" xfId="0" applyFont="1" applyBorder="1" applyAlignment="1" applyProtection="1">
      <alignment horizontal="center" vertical="center" textRotation="90"/>
    </xf>
    <xf numFmtId="0" fontId="48" fillId="0" borderId="0" xfId="0" applyFont="1" applyBorder="1" applyAlignment="1" applyProtection="1">
      <alignment horizontal="center" vertical="center"/>
    </xf>
    <xf numFmtId="0" fontId="48" fillId="0" borderId="3" xfId="0" applyFont="1" applyBorder="1" applyAlignment="1" applyProtection="1">
      <alignment horizontal="center" vertical="center"/>
    </xf>
    <xf numFmtId="0" fontId="48" fillId="0" borderId="17" xfId="0" applyFont="1" applyBorder="1" applyAlignment="1" applyProtection="1">
      <alignment horizontal="center" vertical="center"/>
    </xf>
    <xf numFmtId="0" fontId="48" fillId="0" borderId="4" xfId="0" applyFont="1" applyBorder="1" applyAlignment="1" applyProtection="1">
      <alignment horizontal="center" vertical="center"/>
    </xf>
    <xf numFmtId="0" fontId="1" fillId="0" borderId="1" xfId="0" applyFont="1" applyBorder="1" applyAlignment="1" applyProtection="1">
      <alignment horizontal="center" vertical="top"/>
    </xf>
    <xf numFmtId="0" fontId="48" fillId="0" borderId="11" xfId="0" applyFont="1" applyBorder="1" applyAlignment="1" applyProtection="1">
      <alignment horizontal="center" vertical="center"/>
    </xf>
    <xf numFmtId="0" fontId="13" fillId="0" borderId="1" xfId="0" applyFont="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6" fillId="0" borderId="3"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4" xfId="0" applyFont="1" applyBorder="1" applyAlignment="1" applyProtection="1">
      <alignment horizontal="center" vertical="center"/>
    </xf>
    <xf numFmtId="0" fontId="1" fillId="0" borderId="4" xfId="0" applyFont="1" applyBorder="1" applyAlignment="1" applyProtection="1">
      <alignment horizontal="center" vertical="center" textRotation="90" wrapText="1"/>
    </xf>
    <xf numFmtId="0" fontId="48" fillId="0" borderId="10"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top" wrapText="1"/>
    </xf>
    <xf numFmtId="0" fontId="49"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textRotation="90"/>
    </xf>
    <xf numFmtId="0" fontId="1" fillId="0" borderId="3" xfId="0" applyFont="1" applyBorder="1" applyAlignment="1" applyProtection="1">
      <alignment horizontal="center" vertical="center"/>
    </xf>
    <xf numFmtId="0" fontId="1" fillId="0" borderId="17" xfId="0" applyFont="1" applyBorder="1" applyAlignment="1" applyProtection="1">
      <alignment horizontal="center" vertical="center"/>
    </xf>
    <xf numFmtId="0" fontId="1" fillId="0" borderId="4" xfId="0" applyFont="1" applyBorder="1" applyAlignment="1" applyProtection="1">
      <alignment horizontal="center" vertical="center"/>
    </xf>
    <xf numFmtId="0" fontId="6" fillId="0" borderId="19" xfId="0" applyFont="1" applyBorder="1" applyAlignment="1" applyProtection="1">
      <alignment horizontal="center" vertical="top"/>
    </xf>
    <xf numFmtId="0" fontId="1" fillId="0" borderId="2" xfId="0" applyFont="1" applyBorder="1" applyAlignment="1" applyProtection="1">
      <alignment horizontal="center" vertical="top"/>
    </xf>
    <xf numFmtId="0" fontId="48" fillId="0" borderId="19" xfId="0" applyFont="1" applyBorder="1" applyAlignment="1" applyProtection="1">
      <alignment horizontal="center" vertical="top"/>
    </xf>
    <xf numFmtId="0" fontId="48" fillId="0" borderId="13" xfId="0" applyFont="1" applyBorder="1" applyAlignment="1" applyProtection="1">
      <alignment horizontal="center" vertical="top"/>
    </xf>
    <xf numFmtId="0" fontId="1" fillId="0" borderId="2" xfId="0" applyFont="1" applyBorder="1" applyAlignment="1" applyProtection="1">
      <alignment horizontal="center" vertical="center" textRotation="90" wrapText="1"/>
    </xf>
    <xf numFmtId="0" fontId="1" fillId="0" borderId="11"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48" fillId="0" borderId="2" xfId="0" applyFont="1" applyBorder="1" applyAlignment="1" applyProtection="1">
      <alignment horizontal="center" vertical="top"/>
    </xf>
    <xf numFmtId="0" fontId="48" fillId="0" borderId="15" xfId="0" applyFont="1" applyBorder="1" applyAlignment="1" applyProtection="1">
      <alignment horizontal="center" vertical="top"/>
    </xf>
    <xf numFmtId="0" fontId="1" fillId="0" borderId="16" xfId="0" applyFont="1" applyBorder="1" applyAlignment="1" applyProtection="1">
      <alignment horizontal="center" vertical="top"/>
    </xf>
    <xf numFmtId="0" fontId="13" fillId="0" borderId="3" xfId="0" applyFont="1" applyBorder="1" applyAlignment="1" applyProtection="1">
      <alignment horizontal="center" vertical="center" textRotation="90" wrapText="1"/>
    </xf>
    <xf numFmtId="0" fontId="13" fillId="0" borderId="16" xfId="0" applyFont="1" applyBorder="1" applyAlignment="1" applyProtection="1">
      <alignment horizontal="center" vertical="center" textRotation="90" wrapText="1"/>
    </xf>
    <xf numFmtId="0" fontId="13" fillId="0" borderId="2" xfId="0" applyFont="1" applyBorder="1" applyAlignment="1" applyProtection="1">
      <alignment horizontal="center" vertical="center" textRotation="90" wrapText="1"/>
    </xf>
    <xf numFmtId="0" fontId="48" fillId="0" borderId="0" xfId="0" applyFont="1" applyBorder="1" applyAlignment="1" applyProtection="1">
      <alignment horizontal="center" vertical="top"/>
    </xf>
    <xf numFmtId="0" fontId="13" fillId="0" borderId="4" xfId="0" applyFont="1" applyBorder="1" applyAlignment="1" applyProtection="1">
      <alignment horizontal="center" vertical="center" textRotation="90" wrapText="1"/>
    </xf>
    <xf numFmtId="0" fontId="6" fillId="0" borderId="15"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48" fillId="0" borderId="1" xfId="0" applyFont="1" applyBorder="1" applyAlignment="1" applyProtection="1">
      <alignment horizontal="center" vertical="center"/>
    </xf>
    <xf numFmtId="0" fontId="52" fillId="0" borderId="1" xfId="0" applyFont="1" applyBorder="1" applyAlignment="1" applyProtection="1">
      <alignment horizontal="center" vertical="center" textRotation="90" wrapText="1"/>
    </xf>
    <xf numFmtId="2" fontId="1" fillId="0" borderId="1" xfId="0" applyNumberFormat="1" applyFont="1" applyBorder="1" applyAlignment="1" applyProtection="1">
      <alignment horizontal="center" vertical="center" textRotation="90" wrapText="1"/>
    </xf>
    <xf numFmtId="2" fontId="1" fillId="0" borderId="4" xfId="0" applyNumberFormat="1" applyFont="1" applyBorder="1" applyAlignment="1" applyProtection="1">
      <alignment horizontal="center" vertical="center" textRotation="90" wrapText="1"/>
    </xf>
    <xf numFmtId="0" fontId="1" fillId="0" borderId="4" xfId="0" applyFont="1" applyBorder="1" applyAlignment="1" applyProtection="1">
      <alignment horizontal="center" vertical="top" wrapText="1"/>
    </xf>
    <xf numFmtId="0" fontId="1" fillId="0" borderId="3" xfId="0" applyFont="1" applyBorder="1" applyAlignment="1" applyProtection="1">
      <alignment horizontal="center" vertical="center" textRotation="90" wrapText="1"/>
    </xf>
    <xf numFmtId="0" fontId="1" fillId="0" borderId="17" xfId="0" applyFont="1" applyBorder="1" applyAlignment="1" applyProtection="1">
      <alignment horizontal="center" vertical="center" textRotation="90" wrapText="1"/>
    </xf>
    <xf numFmtId="0" fontId="13" fillId="0" borderId="17" xfId="0" applyFont="1" applyBorder="1" applyAlignment="1" applyProtection="1">
      <alignment horizontal="center" vertical="center" textRotation="90" wrapText="1"/>
    </xf>
    <xf numFmtId="0" fontId="35" fillId="0" borderId="1" xfId="0" applyFont="1" applyBorder="1" applyAlignment="1" applyProtection="1">
      <alignment horizontal="center" vertical="center" wrapText="1"/>
    </xf>
    <xf numFmtId="0" fontId="41" fillId="0" borderId="1" xfId="0" applyFont="1" applyBorder="1" applyAlignment="1" applyProtection="1">
      <alignment horizontal="center" vertical="center" wrapText="1"/>
    </xf>
    <xf numFmtId="0" fontId="13" fillId="0" borderId="15" xfId="0" applyFont="1" applyBorder="1" applyAlignment="1" applyProtection="1">
      <alignment horizontal="center" vertical="center" textRotation="90" wrapText="1"/>
    </xf>
    <xf numFmtId="0" fontId="80" fillId="0" borderId="0" xfId="0" applyFont="1" applyBorder="1" applyAlignment="1" applyProtection="1">
      <alignment horizontal="left" vertical="top" wrapText="1"/>
    </xf>
    <xf numFmtId="0" fontId="0" fillId="0" borderId="0" xfId="0" applyAlignment="1">
      <alignment horizontal="left" vertical="top" wrapText="1"/>
    </xf>
    <xf numFmtId="0" fontId="3" fillId="0" borderId="16" xfId="0" applyFont="1" applyBorder="1" applyAlignment="1" applyProtection="1">
      <alignment horizontal="center" vertical="top"/>
    </xf>
    <xf numFmtId="0" fontId="3" fillId="0" borderId="18" xfId="0" applyFont="1" applyBorder="1" applyAlignment="1" applyProtection="1">
      <alignment horizontal="center" vertical="top"/>
    </xf>
    <xf numFmtId="0" fontId="3" fillId="0" borderId="12" xfId="0" applyFont="1" applyBorder="1" applyAlignment="1" applyProtection="1">
      <alignment horizontal="center" vertical="top"/>
    </xf>
    <xf numFmtId="0" fontId="3" fillId="0" borderId="11" xfId="0" applyFont="1" applyBorder="1" applyAlignment="1" applyProtection="1">
      <alignment horizontal="center" vertical="top"/>
    </xf>
    <xf numFmtId="0" fontId="3" fillId="0" borderId="19" xfId="0" applyFont="1" applyBorder="1" applyAlignment="1" applyProtection="1">
      <alignment horizontal="center" vertical="top"/>
    </xf>
    <xf numFmtId="0" fontId="3" fillId="0" borderId="13" xfId="0" applyFont="1" applyBorder="1" applyAlignment="1" applyProtection="1">
      <alignment horizontal="center" vertical="top"/>
    </xf>
    <xf numFmtId="0" fontId="7" fillId="0" borderId="1" xfId="0" applyFont="1" applyBorder="1" applyAlignment="1" applyProtection="1">
      <alignment horizontal="center" vertical="center" textRotation="90" wrapText="1"/>
    </xf>
    <xf numFmtId="0" fontId="4" fillId="0" borderId="17" xfId="0" applyFont="1" applyBorder="1" applyAlignment="1" applyProtection="1">
      <alignment horizontal="center" vertical="center" textRotation="90" wrapText="1"/>
    </xf>
    <xf numFmtId="0" fontId="4" fillId="0" borderId="2"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textRotation="90" wrapText="1"/>
    </xf>
    <xf numFmtId="0" fontId="4" fillId="0" borderId="10" xfId="0" applyFont="1" applyBorder="1" applyAlignment="1" applyProtection="1">
      <alignment horizontal="center" vertical="center" textRotation="90" wrapText="1"/>
    </xf>
    <xf numFmtId="0" fontId="4" fillId="0" borderId="11" xfId="0" applyFont="1" applyBorder="1" applyAlignment="1" applyProtection="1">
      <alignment horizontal="center" vertical="center" textRotation="90" wrapText="1"/>
    </xf>
  </cellXfs>
  <cellStyles count="3">
    <cellStyle name="Normal" xfId="0" builtinId="0"/>
    <cellStyle name="Normal 2" xfId="1"/>
    <cellStyle name="Normal_Sheet6"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CC"/>
      <rgbColor rgb="00003366"/>
      <rgbColor rgb="00339966"/>
      <rgbColor rgb="00003300"/>
      <rgbColor rgb="00333300"/>
      <rgbColor rgb="00993300"/>
      <rgbColor rgb="00993366"/>
      <rgbColor rgb="00333399"/>
      <rgbColor rgb="00333333"/>
    </indexed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ser\Downloads\Users\user\Downloads\Raport%20centralizator%202017%20Leo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1"/>
      <sheetName val="pag2"/>
      <sheetName val="pag3"/>
      <sheetName val="pag4"/>
      <sheetName val="pag5"/>
      <sheetName val="pag6"/>
      <sheetName val="pag7"/>
      <sheetName val="pag8"/>
      <sheetName val="pag9"/>
      <sheetName val="pag10"/>
      <sheetName val="pag11"/>
      <sheetName val="pag12"/>
      <sheetName val="ser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zoomScale="98" zoomScaleNormal="98" workbookViewId="0">
      <selection activeCell="B26" sqref="B26"/>
    </sheetView>
  </sheetViews>
  <sheetFormatPr defaultRowHeight="13.2" x14ac:dyDescent="0.25"/>
  <cols>
    <col min="1" max="1" width="48.33203125" customWidth="1"/>
    <col min="2" max="2" width="8.44140625" customWidth="1"/>
    <col min="3" max="3" width="7.5546875" customWidth="1"/>
    <col min="4" max="4" width="7.88671875" customWidth="1"/>
    <col min="5" max="5" width="6.88671875" customWidth="1"/>
    <col min="6" max="6" width="6.5546875" customWidth="1"/>
    <col min="7" max="7" width="11" customWidth="1"/>
    <col min="8" max="8" width="7.5546875" customWidth="1"/>
    <col min="9" max="9" width="9.109375" customWidth="1"/>
    <col min="10" max="10" width="11.6640625" customWidth="1"/>
    <col min="11" max="11" width="6.6640625" customWidth="1"/>
    <col min="12" max="12" width="5.88671875" customWidth="1"/>
    <col min="13" max="13" width="6.109375" customWidth="1"/>
    <col min="14" max="14" width="6.44140625" customWidth="1"/>
    <col min="15" max="15" width="6.109375" customWidth="1"/>
    <col min="16" max="16" width="6.33203125" customWidth="1"/>
    <col min="17" max="1023" width="8.6640625" customWidth="1"/>
  </cols>
  <sheetData>
    <row r="1" spans="1:17" x14ac:dyDescent="0.25">
      <c r="B1" s="1"/>
      <c r="C1" s="1"/>
      <c r="D1" s="1"/>
      <c r="E1" s="1"/>
      <c r="F1" s="272"/>
      <c r="G1" s="272"/>
      <c r="H1" s="272"/>
      <c r="I1" s="272"/>
    </row>
    <row r="2" spans="1:17" ht="15.6" x14ac:dyDescent="0.3">
      <c r="A2" s="254" t="s">
        <v>209</v>
      </c>
      <c r="B2" s="255"/>
      <c r="C2" s="255"/>
      <c r="D2" s="256"/>
      <c r="E2" s="257"/>
      <c r="F2" s="257"/>
      <c r="G2" s="254"/>
      <c r="H2" s="3"/>
      <c r="I2" s="3"/>
    </row>
    <row r="3" spans="1:17" ht="15.6" x14ac:dyDescent="0.25">
      <c r="A3" s="258" t="s">
        <v>210</v>
      </c>
      <c r="B3" s="255"/>
      <c r="C3" s="255"/>
      <c r="D3" s="256"/>
      <c r="E3" s="255"/>
      <c r="F3" s="1"/>
      <c r="G3" s="1"/>
      <c r="H3" s="1"/>
      <c r="I3" s="1"/>
    </row>
    <row r="4" spans="1:17" ht="17.399999999999999" x14ac:dyDescent="0.25">
      <c r="A4" s="5"/>
      <c r="B4" s="130" t="s">
        <v>126</v>
      </c>
      <c r="C4" s="130"/>
      <c r="D4" s="130"/>
      <c r="E4" s="130"/>
      <c r="F4" s="130"/>
      <c r="G4" s="130"/>
      <c r="H4" s="130"/>
      <c r="I4" s="130"/>
    </row>
    <row r="5" spans="1:17" ht="18" x14ac:dyDescent="0.25">
      <c r="A5" s="1"/>
      <c r="B5" s="128"/>
      <c r="C5" s="281" t="s">
        <v>197</v>
      </c>
      <c r="D5" s="281"/>
      <c r="E5" s="281"/>
      <c r="F5" s="281"/>
      <c r="G5" s="281"/>
      <c r="H5" s="281"/>
      <c r="I5" s="281"/>
      <c r="J5" s="129"/>
    </row>
    <row r="6" spans="1:17" x14ac:dyDescent="0.25">
      <c r="A6" s="1"/>
      <c r="B6" s="119"/>
      <c r="C6" s="119"/>
      <c r="D6" s="119"/>
      <c r="E6" s="119"/>
      <c r="F6" s="119"/>
      <c r="G6" s="119"/>
      <c r="H6" s="119"/>
      <c r="I6" s="119"/>
    </row>
    <row r="7" spans="1:17" s="7" customFormat="1" ht="24" customHeight="1" x14ac:dyDescent="0.25">
      <c r="A7" s="273" t="s">
        <v>0</v>
      </c>
      <c r="B7" s="278" t="s">
        <v>1</v>
      </c>
      <c r="C7" s="279"/>
      <c r="D7" s="279"/>
      <c r="E7" s="279"/>
      <c r="F7" s="279"/>
      <c r="G7" s="279"/>
      <c r="H7" s="279"/>
      <c r="I7" s="279"/>
      <c r="J7" s="279"/>
      <c r="K7" s="279"/>
      <c r="L7" s="279"/>
      <c r="M7" s="279"/>
      <c r="N7" s="279"/>
      <c r="O7" s="279"/>
      <c r="P7" s="280"/>
    </row>
    <row r="8" spans="1:17" s="7" customFormat="1" ht="43.5" customHeight="1" x14ac:dyDescent="0.25">
      <c r="A8" s="273"/>
      <c r="B8" s="275" t="s">
        <v>2</v>
      </c>
      <c r="C8" s="276" t="s">
        <v>3</v>
      </c>
      <c r="D8" s="276"/>
      <c r="E8" s="276"/>
      <c r="F8" s="276"/>
      <c r="G8" s="277" t="s">
        <v>4</v>
      </c>
      <c r="H8" s="277"/>
      <c r="I8" s="275" t="s">
        <v>5</v>
      </c>
      <c r="J8" s="285" t="s">
        <v>189</v>
      </c>
      <c r="K8" s="286"/>
      <c r="L8" s="286"/>
      <c r="M8" s="286"/>
      <c r="N8" s="286"/>
      <c r="O8" s="286"/>
      <c r="P8" s="287"/>
    </row>
    <row r="9" spans="1:17" s="7" customFormat="1" ht="114" customHeight="1" x14ac:dyDescent="0.25">
      <c r="A9" s="273"/>
      <c r="B9" s="275"/>
      <c r="C9" s="79" t="s">
        <v>6</v>
      </c>
      <c r="D9" s="79" t="s">
        <v>7</v>
      </c>
      <c r="E9" s="79" t="s">
        <v>8</v>
      </c>
      <c r="F9" s="79" t="s">
        <v>9</v>
      </c>
      <c r="G9" s="78" t="s">
        <v>10</v>
      </c>
      <c r="H9" s="79" t="s">
        <v>11</v>
      </c>
      <c r="I9" s="275"/>
      <c r="J9" s="124" t="s">
        <v>190</v>
      </c>
      <c r="K9" s="125" t="s">
        <v>191</v>
      </c>
      <c r="L9" s="125" t="s">
        <v>192</v>
      </c>
      <c r="M9" s="125" t="s">
        <v>193</v>
      </c>
      <c r="N9" s="125" t="s">
        <v>194</v>
      </c>
      <c r="O9" s="126" t="s">
        <v>195</v>
      </c>
      <c r="P9" s="127" t="s">
        <v>196</v>
      </c>
    </row>
    <row r="10" spans="1:17" s="7" customFormat="1" ht="15.75" customHeight="1" x14ac:dyDescent="0.25">
      <c r="A10" s="216" t="s">
        <v>12</v>
      </c>
      <c r="B10" s="211">
        <v>1</v>
      </c>
      <c r="C10" s="211">
        <v>2</v>
      </c>
      <c r="D10" s="211">
        <v>3</v>
      </c>
      <c r="E10" s="211">
        <v>4</v>
      </c>
      <c r="F10" s="211">
        <v>5</v>
      </c>
      <c r="G10" s="211">
        <v>6</v>
      </c>
      <c r="H10" s="211">
        <v>7</v>
      </c>
      <c r="I10" s="211">
        <v>8</v>
      </c>
      <c r="J10" s="212">
        <v>9</v>
      </c>
      <c r="K10" s="213">
        <v>10</v>
      </c>
      <c r="L10" s="213">
        <v>11</v>
      </c>
      <c r="M10" s="213">
        <v>12</v>
      </c>
      <c r="N10" s="213">
        <v>13</v>
      </c>
      <c r="O10" s="214">
        <v>14</v>
      </c>
      <c r="P10" s="215">
        <v>15</v>
      </c>
    </row>
    <row r="11" spans="1:17" s="7" customFormat="1" ht="20.25" customHeight="1" x14ac:dyDescent="0.25">
      <c r="A11" s="89" t="s">
        <v>134</v>
      </c>
      <c r="B11" s="138">
        <f>SUM(B12+B13)</f>
        <v>2</v>
      </c>
      <c r="C11" s="138">
        <f t="shared" ref="C11:P11" si="0">SUM(C12+C13)</f>
        <v>2</v>
      </c>
      <c r="D11" s="138">
        <f t="shared" si="0"/>
        <v>0</v>
      </c>
      <c r="E11" s="138">
        <f t="shared" si="0"/>
        <v>2</v>
      </c>
      <c r="F11" s="138">
        <f t="shared" si="0"/>
        <v>0</v>
      </c>
      <c r="G11" s="138">
        <f t="shared" si="0"/>
        <v>2</v>
      </c>
      <c r="H11" s="138">
        <f t="shared" si="0"/>
        <v>0</v>
      </c>
      <c r="I11" s="138">
        <f t="shared" si="0"/>
        <v>29060</v>
      </c>
      <c r="J11" s="138">
        <f t="shared" si="0"/>
        <v>0</v>
      </c>
      <c r="K11" s="138">
        <f t="shared" si="0"/>
        <v>0</v>
      </c>
      <c r="L11" s="138">
        <f t="shared" si="0"/>
        <v>0</v>
      </c>
      <c r="M11" s="138">
        <f t="shared" si="0"/>
        <v>0</v>
      </c>
      <c r="N11" s="138">
        <f t="shared" si="0"/>
        <v>0</v>
      </c>
      <c r="O11" s="138">
        <f t="shared" si="0"/>
        <v>0</v>
      </c>
      <c r="P11" s="138">
        <f t="shared" si="0"/>
        <v>2</v>
      </c>
    </row>
    <row r="12" spans="1:17" s="7" customFormat="1" ht="15" x14ac:dyDescent="0.25">
      <c r="A12" s="11" t="s">
        <v>127</v>
      </c>
      <c r="B12" s="133">
        <v>1</v>
      </c>
      <c r="C12" s="133">
        <v>1</v>
      </c>
      <c r="D12" s="133">
        <v>0</v>
      </c>
      <c r="E12" s="133">
        <v>1</v>
      </c>
      <c r="F12" s="133">
        <v>0</v>
      </c>
      <c r="G12" s="133">
        <v>1</v>
      </c>
      <c r="H12" s="133">
        <v>0</v>
      </c>
      <c r="I12" s="196">
        <v>14530</v>
      </c>
      <c r="J12" s="140">
        <v>0</v>
      </c>
      <c r="K12" s="140">
        <v>0</v>
      </c>
      <c r="L12" s="140">
        <v>0</v>
      </c>
      <c r="M12" s="140">
        <v>0</v>
      </c>
      <c r="N12" s="140">
        <v>0</v>
      </c>
      <c r="O12" s="140">
        <v>0</v>
      </c>
      <c r="P12" s="140">
        <v>1</v>
      </c>
    </row>
    <row r="13" spans="1:17" s="7" customFormat="1" ht="15.75" customHeight="1" x14ac:dyDescent="0.25">
      <c r="A13" s="11" t="s">
        <v>132</v>
      </c>
      <c r="B13" s="133">
        <v>1</v>
      </c>
      <c r="C13" s="133">
        <v>1</v>
      </c>
      <c r="D13" s="133">
        <v>0</v>
      </c>
      <c r="E13" s="133">
        <v>1</v>
      </c>
      <c r="F13" s="133">
        <v>0</v>
      </c>
      <c r="G13" s="133">
        <v>1</v>
      </c>
      <c r="H13" s="133">
        <v>0</v>
      </c>
      <c r="I13" s="196">
        <v>14530</v>
      </c>
      <c r="J13" s="140">
        <v>0</v>
      </c>
      <c r="K13" s="140">
        <v>0</v>
      </c>
      <c r="L13" s="140">
        <v>0</v>
      </c>
      <c r="M13" s="140">
        <v>0</v>
      </c>
      <c r="N13" s="140">
        <v>0</v>
      </c>
      <c r="O13" s="140">
        <v>0</v>
      </c>
      <c r="P13" s="140">
        <v>1</v>
      </c>
    </row>
    <row r="14" spans="1:17" s="7" customFormat="1" ht="15.75" customHeight="1" x14ac:dyDescent="0.25">
      <c r="A14" s="89" t="s">
        <v>133</v>
      </c>
      <c r="B14" s="138">
        <f>SUM(B15+B16)</f>
        <v>1324</v>
      </c>
      <c r="C14" s="138">
        <f t="shared" ref="C14:P14" si="1">SUM(C15+C16)</f>
        <v>275</v>
      </c>
      <c r="D14" s="138">
        <f t="shared" si="1"/>
        <v>1047</v>
      </c>
      <c r="E14" s="138">
        <f t="shared" si="1"/>
        <v>1037</v>
      </c>
      <c r="F14" s="138">
        <f t="shared" si="1"/>
        <v>285</v>
      </c>
      <c r="G14" s="138">
        <f t="shared" si="1"/>
        <v>184</v>
      </c>
      <c r="H14" s="138">
        <f t="shared" si="1"/>
        <v>10</v>
      </c>
      <c r="I14" s="138">
        <f t="shared" si="1"/>
        <v>124376</v>
      </c>
      <c r="J14" s="138">
        <f t="shared" si="1"/>
        <v>5</v>
      </c>
      <c r="K14" s="138">
        <f t="shared" si="1"/>
        <v>330</v>
      </c>
      <c r="L14" s="138">
        <f t="shared" si="1"/>
        <v>683</v>
      </c>
      <c r="M14" s="138">
        <f t="shared" si="1"/>
        <v>298</v>
      </c>
      <c r="N14" s="138">
        <f t="shared" si="1"/>
        <v>4</v>
      </c>
      <c r="O14" s="138">
        <f t="shared" si="1"/>
        <v>0</v>
      </c>
      <c r="P14" s="138">
        <f t="shared" si="1"/>
        <v>0</v>
      </c>
    </row>
    <row r="15" spans="1:17" s="7" customFormat="1" ht="15.75" customHeight="1" x14ac:dyDescent="0.25">
      <c r="A15" s="81" t="s">
        <v>136</v>
      </c>
      <c r="B15" s="173">
        <v>154</v>
      </c>
      <c r="C15" s="140">
        <v>36</v>
      </c>
      <c r="D15" s="140">
        <v>117</v>
      </c>
      <c r="E15" s="140">
        <v>112</v>
      </c>
      <c r="F15" s="140">
        <v>41</v>
      </c>
      <c r="G15" s="140">
        <v>43</v>
      </c>
      <c r="H15" s="140">
        <v>1</v>
      </c>
      <c r="I15" s="131">
        <v>48239</v>
      </c>
      <c r="J15" s="140">
        <v>1</v>
      </c>
      <c r="K15" s="140">
        <v>7</v>
      </c>
      <c r="L15" s="140">
        <v>20</v>
      </c>
      <c r="M15" s="140">
        <v>120</v>
      </c>
      <c r="N15" s="140">
        <v>4</v>
      </c>
      <c r="O15" s="140">
        <v>0</v>
      </c>
      <c r="P15" s="140">
        <v>0</v>
      </c>
      <c r="Q15" s="111"/>
    </row>
    <row r="16" spans="1:17" s="7" customFormat="1" ht="16.5" customHeight="1" x14ac:dyDescent="0.25">
      <c r="A16" s="81" t="s">
        <v>135</v>
      </c>
      <c r="B16" s="173">
        <v>1170</v>
      </c>
      <c r="C16" s="140">
        <v>239</v>
      </c>
      <c r="D16" s="140">
        <v>930</v>
      </c>
      <c r="E16" s="140">
        <v>925</v>
      </c>
      <c r="F16" s="140">
        <v>244</v>
      </c>
      <c r="G16" s="140">
        <v>141</v>
      </c>
      <c r="H16" s="140">
        <v>9</v>
      </c>
      <c r="I16" s="131">
        <v>76137</v>
      </c>
      <c r="J16" s="140">
        <v>4</v>
      </c>
      <c r="K16" s="140">
        <v>323</v>
      </c>
      <c r="L16" s="140">
        <v>663</v>
      </c>
      <c r="M16" s="140">
        <v>178</v>
      </c>
      <c r="N16" s="140">
        <v>0</v>
      </c>
      <c r="O16" s="140">
        <v>0</v>
      </c>
      <c r="P16" s="140">
        <v>0</v>
      </c>
      <c r="Q16" s="111"/>
    </row>
    <row r="17" spans="1:17" s="7" customFormat="1" ht="27" customHeight="1" x14ac:dyDescent="0.25">
      <c r="A17" s="89" t="s">
        <v>158</v>
      </c>
      <c r="B17" s="138">
        <f t="shared" ref="B17:P17" si="2">SUM(B18+B19+B20+B21)</f>
        <v>1317</v>
      </c>
      <c r="C17" s="138">
        <f t="shared" si="2"/>
        <v>291</v>
      </c>
      <c r="D17" s="138">
        <f t="shared" si="2"/>
        <v>1026</v>
      </c>
      <c r="E17" s="138">
        <f t="shared" si="2"/>
        <v>1306</v>
      </c>
      <c r="F17" s="138">
        <f t="shared" si="2"/>
        <v>11</v>
      </c>
      <c r="G17" s="138">
        <f t="shared" si="2"/>
        <v>217</v>
      </c>
      <c r="H17" s="138">
        <f t="shared" si="2"/>
        <v>5</v>
      </c>
      <c r="I17" s="187">
        <f t="shared" si="2"/>
        <v>153738.66</v>
      </c>
      <c r="J17" s="187">
        <f t="shared" si="2"/>
        <v>2</v>
      </c>
      <c r="K17" s="187">
        <f t="shared" si="2"/>
        <v>7</v>
      </c>
      <c r="L17" s="187">
        <f t="shared" si="2"/>
        <v>17</v>
      </c>
      <c r="M17" s="187">
        <f t="shared" si="2"/>
        <v>69</v>
      </c>
      <c r="N17" s="187">
        <f t="shared" si="2"/>
        <v>6</v>
      </c>
      <c r="O17" s="187">
        <f t="shared" si="2"/>
        <v>4</v>
      </c>
      <c r="P17" s="187">
        <f t="shared" si="2"/>
        <v>2</v>
      </c>
      <c r="Q17" s="235"/>
    </row>
    <row r="18" spans="1:17" s="7" customFormat="1" ht="15" customHeight="1" x14ac:dyDescent="0.25">
      <c r="A18" s="11" t="s">
        <v>137</v>
      </c>
      <c r="B18" s="135">
        <v>24</v>
      </c>
      <c r="C18" s="135">
        <v>6</v>
      </c>
      <c r="D18" s="135">
        <v>18</v>
      </c>
      <c r="E18" s="135">
        <v>21</v>
      </c>
      <c r="F18" s="135">
        <v>3</v>
      </c>
      <c r="G18" s="135">
        <v>4</v>
      </c>
      <c r="H18" s="135">
        <v>0</v>
      </c>
      <c r="I18" s="136">
        <v>29582.560000000001</v>
      </c>
      <c r="J18" s="150">
        <v>0</v>
      </c>
      <c r="K18" s="150">
        <v>0</v>
      </c>
      <c r="L18" s="150">
        <v>0</v>
      </c>
      <c r="M18" s="150">
        <v>12</v>
      </c>
      <c r="N18" s="150">
        <v>6</v>
      </c>
      <c r="O18" s="150">
        <v>4</v>
      </c>
      <c r="P18" s="150">
        <v>2</v>
      </c>
    </row>
    <row r="19" spans="1:17" s="7" customFormat="1" ht="39" customHeight="1" x14ac:dyDescent="0.25">
      <c r="A19" s="11" t="s">
        <v>138</v>
      </c>
      <c r="B19" s="242">
        <v>41</v>
      </c>
      <c r="C19" s="242">
        <v>11</v>
      </c>
      <c r="D19" s="242">
        <v>30</v>
      </c>
      <c r="E19" s="242">
        <v>40</v>
      </c>
      <c r="F19" s="242">
        <v>1</v>
      </c>
      <c r="G19" s="242">
        <v>14</v>
      </c>
      <c r="H19" s="242">
        <v>0</v>
      </c>
      <c r="I19" s="242">
        <v>7733</v>
      </c>
      <c r="J19" s="242">
        <v>0</v>
      </c>
      <c r="K19" s="242">
        <v>3</v>
      </c>
      <c r="L19" s="242">
        <v>6</v>
      </c>
      <c r="M19" s="242">
        <v>32</v>
      </c>
      <c r="N19" s="242">
        <v>0</v>
      </c>
      <c r="O19" s="242">
        <v>0</v>
      </c>
      <c r="P19" s="242">
        <v>0</v>
      </c>
    </row>
    <row r="20" spans="1:17" s="7" customFormat="1" ht="27.75" customHeight="1" x14ac:dyDescent="0.25">
      <c r="A20" s="11" t="s">
        <v>139</v>
      </c>
      <c r="B20" s="197">
        <f>B46</f>
        <v>42</v>
      </c>
      <c r="C20" s="197">
        <f t="shared" ref="C20:P20" si="3">C46</f>
        <v>16</v>
      </c>
      <c r="D20" s="197">
        <f t="shared" si="3"/>
        <v>26</v>
      </c>
      <c r="E20" s="197">
        <f t="shared" si="3"/>
        <v>42</v>
      </c>
      <c r="F20" s="197">
        <f t="shared" si="3"/>
        <v>0</v>
      </c>
      <c r="G20" s="197">
        <f t="shared" si="3"/>
        <v>15</v>
      </c>
      <c r="H20" s="197">
        <f t="shared" si="3"/>
        <v>0</v>
      </c>
      <c r="I20" s="197">
        <f t="shared" si="3"/>
        <v>4006</v>
      </c>
      <c r="J20" s="197">
        <f t="shared" si="3"/>
        <v>2</v>
      </c>
      <c r="K20" s="197">
        <f t="shared" si="3"/>
        <v>4</v>
      </c>
      <c r="L20" s="197">
        <f t="shared" si="3"/>
        <v>11</v>
      </c>
      <c r="M20" s="197">
        <f t="shared" si="3"/>
        <v>25</v>
      </c>
      <c r="N20" s="197">
        <f t="shared" si="3"/>
        <v>0</v>
      </c>
      <c r="O20" s="197">
        <f t="shared" si="3"/>
        <v>0</v>
      </c>
      <c r="P20" s="197">
        <f t="shared" si="3"/>
        <v>0</v>
      </c>
    </row>
    <row r="21" spans="1:17" s="7" customFormat="1" ht="19.5" customHeight="1" x14ac:dyDescent="0.25">
      <c r="A21" s="11" t="s">
        <v>140</v>
      </c>
      <c r="B21" s="135">
        <v>1210</v>
      </c>
      <c r="C21" s="135">
        <v>258</v>
      </c>
      <c r="D21" s="135">
        <v>952</v>
      </c>
      <c r="E21" s="135">
        <v>1203</v>
      </c>
      <c r="F21" s="135">
        <v>7</v>
      </c>
      <c r="G21" s="135">
        <v>184</v>
      </c>
      <c r="H21" s="135">
        <v>5</v>
      </c>
      <c r="I21" s="136">
        <v>112417.1</v>
      </c>
      <c r="J21" s="160">
        <v>0</v>
      </c>
      <c r="K21" s="160">
        <v>0</v>
      </c>
      <c r="L21" s="160">
        <v>0</v>
      </c>
      <c r="M21" s="160">
        <v>0</v>
      </c>
      <c r="N21" s="160">
        <v>0</v>
      </c>
      <c r="O21" s="160">
        <v>0</v>
      </c>
      <c r="P21" s="160">
        <v>0</v>
      </c>
    </row>
    <row r="22" spans="1:17" s="7" customFormat="1" ht="28.5" customHeight="1" x14ac:dyDescent="0.25">
      <c r="A22" s="89" t="s">
        <v>159</v>
      </c>
      <c r="B22" s="198">
        <f>SUM(B23+B24+B27+B28+B29+B30+B35)</f>
        <v>31</v>
      </c>
      <c r="C22" s="198">
        <f t="shared" ref="C22:P22" si="4">SUM(C23+C24+C27+C28+C29+C30+C35)</f>
        <v>12</v>
      </c>
      <c r="D22" s="198">
        <f t="shared" si="4"/>
        <v>23</v>
      </c>
      <c r="E22" s="198">
        <f t="shared" si="4"/>
        <v>28</v>
      </c>
      <c r="F22" s="198">
        <f t="shared" si="4"/>
        <v>8</v>
      </c>
      <c r="G22" s="198">
        <f t="shared" si="4"/>
        <v>14</v>
      </c>
      <c r="H22" s="198">
        <f t="shared" si="4"/>
        <v>2</v>
      </c>
      <c r="I22" s="198">
        <f t="shared" si="4"/>
        <v>10184.200000000001</v>
      </c>
      <c r="J22" s="198">
        <f t="shared" si="4"/>
        <v>3</v>
      </c>
      <c r="K22" s="198">
        <f t="shared" si="4"/>
        <v>2</v>
      </c>
      <c r="L22" s="198">
        <f t="shared" si="4"/>
        <v>12</v>
      </c>
      <c r="M22" s="198">
        <f t="shared" si="4"/>
        <v>9</v>
      </c>
      <c r="N22" s="198">
        <f t="shared" si="4"/>
        <v>1</v>
      </c>
      <c r="O22" s="198">
        <f t="shared" si="4"/>
        <v>1</v>
      </c>
      <c r="P22" s="198">
        <f t="shared" si="4"/>
        <v>2</v>
      </c>
      <c r="Q22" s="235"/>
    </row>
    <row r="23" spans="1:17" s="7" customFormat="1" ht="29.25" customHeight="1" x14ac:dyDescent="0.25">
      <c r="A23" s="82" t="s">
        <v>141</v>
      </c>
      <c r="B23" s="135">
        <v>1</v>
      </c>
      <c r="C23" s="135">
        <v>1</v>
      </c>
      <c r="D23" s="135">
        <v>5</v>
      </c>
      <c r="E23" s="135">
        <v>1</v>
      </c>
      <c r="F23" s="135">
        <v>5</v>
      </c>
      <c r="G23" s="135">
        <v>0</v>
      </c>
      <c r="H23" s="135">
        <v>0</v>
      </c>
      <c r="I23" s="136">
        <v>4662</v>
      </c>
      <c r="J23" s="140">
        <v>0</v>
      </c>
      <c r="K23" s="140">
        <v>0</v>
      </c>
      <c r="L23" s="140">
        <v>0</v>
      </c>
      <c r="M23" s="140">
        <v>0</v>
      </c>
      <c r="N23" s="140">
        <v>0</v>
      </c>
      <c r="O23" s="140">
        <v>0</v>
      </c>
      <c r="P23" s="140">
        <v>0</v>
      </c>
    </row>
    <row r="24" spans="1:17" s="7" customFormat="1" ht="27" customHeight="1" x14ac:dyDescent="0.25">
      <c r="A24" s="9" t="s">
        <v>142</v>
      </c>
      <c r="B24" s="155">
        <f>SUM(B25+B26)</f>
        <v>11</v>
      </c>
      <c r="C24" s="155">
        <f t="shared" ref="C24:P24" si="5">SUM(C25+C26)</f>
        <v>7</v>
      </c>
      <c r="D24" s="155">
        <f t="shared" si="5"/>
        <v>4</v>
      </c>
      <c r="E24" s="155">
        <f t="shared" si="5"/>
        <v>10</v>
      </c>
      <c r="F24" s="155">
        <f t="shared" si="5"/>
        <v>1</v>
      </c>
      <c r="G24" s="155">
        <f t="shared" si="5"/>
        <v>7</v>
      </c>
      <c r="H24" s="155">
        <f t="shared" si="5"/>
        <v>0</v>
      </c>
      <c r="I24" s="155">
        <f t="shared" si="5"/>
        <v>3198.2</v>
      </c>
      <c r="J24" s="155">
        <f t="shared" si="5"/>
        <v>2</v>
      </c>
      <c r="K24" s="155">
        <f t="shared" si="5"/>
        <v>1</v>
      </c>
      <c r="L24" s="155">
        <f t="shared" si="5"/>
        <v>5</v>
      </c>
      <c r="M24" s="155">
        <f t="shared" si="5"/>
        <v>1</v>
      </c>
      <c r="N24" s="155">
        <f t="shared" si="5"/>
        <v>0</v>
      </c>
      <c r="O24" s="155">
        <f t="shared" si="5"/>
        <v>1</v>
      </c>
      <c r="P24" s="155">
        <f t="shared" si="5"/>
        <v>1</v>
      </c>
    </row>
    <row r="25" spans="1:17" s="7" customFormat="1" ht="27" customHeight="1" x14ac:dyDescent="0.25">
      <c r="A25" s="11" t="s">
        <v>143</v>
      </c>
      <c r="B25" s="135">
        <v>1</v>
      </c>
      <c r="C25" s="135">
        <v>1</v>
      </c>
      <c r="D25" s="135">
        <v>0</v>
      </c>
      <c r="E25" s="135">
        <v>1</v>
      </c>
      <c r="F25" s="135">
        <v>0</v>
      </c>
      <c r="G25" s="135">
        <v>1</v>
      </c>
      <c r="H25" s="135">
        <v>0</v>
      </c>
      <c r="I25" s="136">
        <v>1848.2</v>
      </c>
      <c r="J25" s="140">
        <v>0</v>
      </c>
      <c r="K25" s="140">
        <v>0</v>
      </c>
      <c r="L25" s="140">
        <v>0</v>
      </c>
      <c r="M25" s="140">
        <v>0</v>
      </c>
      <c r="N25" s="140">
        <v>0</v>
      </c>
      <c r="O25" s="140">
        <v>0</v>
      </c>
      <c r="P25" s="140">
        <v>1</v>
      </c>
    </row>
    <row r="26" spans="1:17" s="7" customFormat="1" ht="16.5" customHeight="1" x14ac:dyDescent="0.25">
      <c r="A26" s="11" t="s">
        <v>144</v>
      </c>
      <c r="B26" s="135">
        <v>10</v>
      </c>
      <c r="C26" s="135">
        <v>6</v>
      </c>
      <c r="D26" s="135">
        <v>4</v>
      </c>
      <c r="E26" s="135">
        <v>9</v>
      </c>
      <c r="F26" s="135">
        <v>1</v>
      </c>
      <c r="G26" s="135">
        <v>6</v>
      </c>
      <c r="H26" s="135">
        <v>0</v>
      </c>
      <c r="I26" s="136">
        <v>1350</v>
      </c>
      <c r="J26" s="140">
        <v>2</v>
      </c>
      <c r="K26" s="140">
        <v>1</v>
      </c>
      <c r="L26" s="140">
        <v>5</v>
      </c>
      <c r="M26" s="140">
        <v>1</v>
      </c>
      <c r="N26" s="140">
        <v>0</v>
      </c>
      <c r="O26" s="140">
        <v>1</v>
      </c>
      <c r="P26" s="140">
        <v>0</v>
      </c>
    </row>
    <row r="27" spans="1:17" s="7" customFormat="1" ht="18" customHeight="1" x14ac:dyDescent="0.25">
      <c r="A27" s="82" t="s">
        <v>145</v>
      </c>
      <c r="B27" s="135">
        <v>1</v>
      </c>
      <c r="C27" s="135">
        <v>0</v>
      </c>
      <c r="D27" s="135">
        <v>0</v>
      </c>
      <c r="E27" s="135">
        <v>1</v>
      </c>
      <c r="F27" s="135">
        <v>0</v>
      </c>
      <c r="G27" s="135">
        <v>0</v>
      </c>
      <c r="H27" s="135">
        <v>0</v>
      </c>
      <c r="I27" s="136">
        <v>60</v>
      </c>
      <c r="J27" s="150">
        <v>0</v>
      </c>
      <c r="K27" s="150">
        <v>0</v>
      </c>
      <c r="L27" s="150">
        <v>0</v>
      </c>
      <c r="M27" s="150">
        <v>0</v>
      </c>
      <c r="N27" s="150">
        <v>0</v>
      </c>
      <c r="O27" s="150">
        <v>0</v>
      </c>
      <c r="P27" s="150">
        <v>1</v>
      </c>
    </row>
    <row r="28" spans="1:17" s="7" customFormat="1" ht="27.75" customHeight="1" x14ac:dyDescent="0.25">
      <c r="A28" s="82" t="s">
        <v>146</v>
      </c>
      <c r="B28" s="135">
        <v>1</v>
      </c>
      <c r="C28" s="135">
        <v>0</v>
      </c>
      <c r="D28" s="135">
        <v>1</v>
      </c>
      <c r="E28" s="135">
        <v>0</v>
      </c>
      <c r="F28" s="135">
        <v>1</v>
      </c>
      <c r="G28" s="135">
        <v>0</v>
      </c>
      <c r="H28" s="135">
        <v>0</v>
      </c>
      <c r="I28" s="136">
        <v>800</v>
      </c>
      <c r="J28" s="140">
        <v>0</v>
      </c>
      <c r="K28" s="140">
        <v>0</v>
      </c>
      <c r="L28" s="140">
        <v>1</v>
      </c>
      <c r="M28" s="140">
        <v>0</v>
      </c>
      <c r="N28" s="140">
        <v>0</v>
      </c>
      <c r="O28" s="140">
        <v>0</v>
      </c>
      <c r="P28" s="140">
        <v>0</v>
      </c>
    </row>
    <row r="29" spans="1:17" s="7" customFormat="1" ht="13.5" customHeight="1" x14ac:dyDescent="0.25">
      <c r="A29" s="82" t="s">
        <v>147</v>
      </c>
      <c r="B29" s="135"/>
      <c r="C29" s="135"/>
      <c r="D29" s="135"/>
      <c r="E29" s="135"/>
      <c r="F29" s="135"/>
      <c r="G29" s="135"/>
      <c r="H29" s="135"/>
      <c r="I29" s="136"/>
      <c r="J29" s="160"/>
      <c r="K29" s="160"/>
      <c r="L29" s="160"/>
      <c r="M29" s="160"/>
      <c r="N29" s="160"/>
      <c r="O29" s="160"/>
      <c r="P29" s="160"/>
    </row>
    <row r="30" spans="1:17" s="13" customFormat="1" ht="18" customHeight="1" x14ac:dyDescent="0.25">
      <c r="A30" s="9" t="s">
        <v>160</v>
      </c>
      <c r="B30" s="139">
        <f>SUM(B33)</f>
        <v>10</v>
      </c>
      <c r="C30" s="139">
        <f t="shared" ref="C30:P30" si="6">SUM(C33)</f>
        <v>4</v>
      </c>
      <c r="D30" s="139">
        <f t="shared" si="6"/>
        <v>6</v>
      </c>
      <c r="E30" s="139">
        <f t="shared" si="6"/>
        <v>9</v>
      </c>
      <c r="F30" s="139">
        <f t="shared" si="6"/>
        <v>1</v>
      </c>
      <c r="G30" s="139">
        <f t="shared" si="6"/>
        <v>4</v>
      </c>
      <c r="H30" s="139">
        <f t="shared" si="6"/>
        <v>1</v>
      </c>
      <c r="I30" s="139">
        <f t="shared" si="6"/>
        <v>403</v>
      </c>
      <c r="J30" s="139">
        <f t="shared" si="6"/>
        <v>1</v>
      </c>
      <c r="K30" s="139">
        <f t="shared" si="6"/>
        <v>1</v>
      </c>
      <c r="L30" s="139">
        <f t="shared" si="6"/>
        <v>6</v>
      </c>
      <c r="M30" s="139">
        <f t="shared" si="6"/>
        <v>1</v>
      </c>
      <c r="N30" s="139">
        <f t="shared" si="6"/>
        <v>1</v>
      </c>
      <c r="O30" s="139">
        <f t="shared" si="6"/>
        <v>0</v>
      </c>
      <c r="P30" s="139">
        <f t="shared" si="6"/>
        <v>0</v>
      </c>
    </row>
    <row r="31" spans="1:17" s="7" customFormat="1" ht="28.5" customHeight="1" x14ac:dyDescent="0.25">
      <c r="A31" s="16" t="s">
        <v>148</v>
      </c>
      <c r="B31" s="140">
        <v>1</v>
      </c>
      <c r="C31" s="140">
        <v>0</v>
      </c>
      <c r="D31" s="140">
        <v>1</v>
      </c>
      <c r="E31" s="140">
        <v>1</v>
      </c>
      <c r="F31" s="140">
        <v>0</v>
      </c>
      <c r="G31" s="140">
        <v>0</v>
      </c>
      <c r="H31" s="140">
        <v>0</v>
      </c>
      <c r="I31" s="131">
        <v>4404</v>
      </c>
      <c r="J31" s="140">
        <v>0</v>
      </c>
      <c r="K31" s="140">
        <v>0</v>
      </c>
      <c r="L31" s="140">
        <v>0</v>
      </c>
      <c r="M31" s="140">
        <v>0</v>
      </c>
      <c r="N31" s="140">
        <v>0</v>
      </c>
      <c r="O31" s="140">
        <v>1</v>
      </c>
      <c r="P31" s="140">
        <v>0</v>
      </c>
    </row>
    <row r="32" spans="1:17" s="7" customFormat="1" ht="41.25" customHeight="1" x14ac:dyDescent="0.25">
      <c r="A32" s="17" t="s">
        <v>149</v>
      </c>
      <c r="B32" s="140">
        <v>5</v>
      </c>
      <c r="C32" s="140">
        <v>3</v>
      </c>
      <c r="D32" s="140">
        <v>2</v>
      </c>
      <c r="E32" s="140">
        <v>5</v>
      </c>
      <c r="F32" s="140">
        <v>0</v>
      </c>
      <c r="G32" s="140">
        <v>1</v>
      </c>
      <c r="H32" s="140">
        <v>0</v>
      </c>
      <c r="I32" s="131">
        <v>918</v>
      </c>
      <c r="J32" s="140">
        <v>0</v>
      </c>
      <c r="K32" s="140">
        <v>0</v>
      </c>
      <c r="L32" s="140">
        <v>0</v>
      </c>
      <c r="M32" s="140">
        <v>5</v>
      </c>
      <c r="N32" s="140">
        <v>0</v>
      </c>
      <c r="O32" s="140">
        <v>0</v>
      </c>
      <c r="P32" s="140">
        <v>0</v>
      </c>
    </row>
    <row r="33" spans="1:24" s="7" customFormat="1" ht="27" customHeight="1" x14ac:dyDescent="0.25">
      <c r="A33" s="17" t="s">
        <v>150</v>
      </c>
      <c r="B33" s="140">
        <v>10</v>
      </c>
      <c r="C33" s="140">
        <v>4</v>
      </c>
      <c r="D33" s="140">
        <v>6</v>
      </c>
      <c r="E33" s="140">
        <v>9</v>
      </c>
      <c r="F33" s="140">
        <v>1</v>
      </c>
      <c r="G33" s="140">
        <v>4</v>
      </c>
      <c r="H33" s="140">
        <v>1</v>
      </c>
      <c r="I33" s="131">
        <v>403</v>
      </c>
      <c r="J33" s="140">
        <v>1</v>
      </c>
      <c r="K33" s="140">
        <v>1</v>
      </c>
      <c r="L33" s="140">
        <v>6</v>
      </c>
      <c r="M33" s="140">
        <v>1</v>
      </c>
      <c r="N33" s="140">
        <v>1</v>
      </c>
      <c r="O33" s="140">
        <v>0</v>
      </c>
      <c r="P33" s="140">
        <v>0</v>
      </c>
      <c r="X33" s="7" t="s">
        <v>198</v>
      </c>
    </row>
    <row r="34" spans="1:24" s="111" customFormat="1" ht="18.75" customHeight="1" x14ac:dyDescent="0.25">
      <c r="A34" s="110" t="s">
        <v>167</v>
      </c>
      <c r="B34" s="199">
        <f>SUM(B31+B32+B33)</f>
        <v>16</v>
      </c>
      <c r="C34" s="199">
        <f t="shared" ref="C34:P34" si="7">SUM(C31+C32+C33)</f>
        <v>7</v>
      </c>
      <c r="D34" s="199">
        <f t="shared" si="7"/>
        <v>9</v>
      </c>
      <c r="E34" s="199">
        <f t="shared" si="7"/>
        <v>15</v>
      </c>
      <c r="F34" s="199">
        <f t="shared" si="7"/>
        <v>1</v>
      </c>
      <c r="G34" s="199">
        <f t="shared" si="7"/>
        <v>5</v>
      </c>
      <c r="H34" s="199">
        <f t="shared" si="7"/>
        <v>1</v>
      </c>
      <c r="I34" s="138">
        <f t="shared" si="7"/>
        <v>5725</v>
      </c>
      <c r="J34" s="138">
        <f t="shared" si="7"/>
        <v>1</v>
      </c>
      <c r="K34" s="138">
        <f t="shared" si="7"/>
        <v>1</v>
      </c>
      <c r="L34" s="138">
        <f t="shared" si="7"/>
        <v>6</v>
      </c>
      <c r="M34" s="138">
        <f t="shared" si="7"/>
        <v>6</v>
      </c>
      <c r="N34" s="138">
        <f t="shared" si="7"/>
        <v>1</v>
      </c>
      <c r="O34" s="138">
        <f t="shared" si="7"/>
        <v>1</v>
      </c>
      <c r="P34" s="138">
        <f t="shared" si="7"/>
        <v>0</v>
      </c>
    </row>
    <row r="35" spans="1:24" s="7" customFormat="1" ht="15" x14ac:dyDescent="0.25">
      <c r="A35" s="18" t="s">
        <v>161</v>
      </c>
      <c r="B35" s="144">
        <f t="shared" ref="B35:P35" si="8">SUM(B38)</f>
        <v>7</v>
      </c>
      <c r="C35" s="144">
        <f t="shared" si="8"/>
        <v>0</v>
      </c>
      <c r="D35" s="144">
        <f t="shared" si="8"/>
        <v>7</v>
      </c>
      <c r="E35" s="144">
        <f t="shared" si="8"/>
        <v>7</v>
      </c>
      <c r="F35" s="144">
        <f t="shared" si="8"/>
        <v>0</v>
      </c>
      <c r="G35" s="144">
        <f t="shared" si="8"/>
        <v>3</v>
      </c>
      <c r="H35" s="144">
        <f t="shared" si="8"/>
        <v>1</v>
      </c>
      <c r="I35" s="181">
        <f t="shared" si="8"/>
        <v>1061</v>
      </c>
      <c r="J35" s="181">
        <f t="shared" si="8"/>
        <v>0</v>
      </c>
      <c r="K35" s="181">
        <f t="shared" si="8"/>
        <v>0</v>
      </c>
      <c r="L35" s="181">
        <f t="shared" si="8"/>
        <v>0</v>
      </c>
      <c r="M35" s="181">
        <f t="shared" si="8"/>
        <v>7</v>
      </c>
      <c r="N35" s="181">
        <f t="shared" si="8"/>
        <v>0</v>
      </c>
      <c r="O35" s="181">
        <f t="shared" si="8"/>
        <v>0</v>
      </c>
      <c r="P35" s="181">
        <f t="shared" si="8"/>
        <v>0</v>
      </c>
      <c r="Q35" s="235"/>
    </row>
    <row r="36" spans="1:24" s="7" customFormat="1" ht="26.4" x14ac:dyDescent="0.25">
      <c r="A36" s="11" t="s">
        <v>128</v>
      </c>
      <c r="B36" s="131">
        <v>1</v>
      </c>
      <c r="C36" s="131">
        <v>0</v>
      </c>
      <c r="D36" s="131">
        <v>1</v>
      </c>
      <c r="E36" s="131">
        <v>1</v>
      </c>
      <c r="F36" s="131">
        <v>0</v>
      </c>
      <c r="G36" s="131">
        <v>0</v>
      </c>
      <c r="H36" s="131">
        <v>0</v>
      </c>
      <c r="I36" s="131">
        <v>2058</v>
      </c>
      <c r="J36" s="140">
        <v>0</v>
      </c>
      <c r="K36" s="140">
        <v>0</v>
      </c>
      <c r="L36" s="140">
        <v>0</v>
      </c>
      <c r="M36" s="140">
        <v>0</v>
      </c>
      <c r="N36" s="140">
        <v>0</v>
      </c>
      <c r="O36" s="140">
        <v>1</v>
      </c>
      <c r="P36" s="140">
        <v>0</v>
      </c>
    </row>
    <row r="37" spans="1:24" s="7" customFormat="1" ht="39.75" customHeight="1" x14ac:dyDescent="0.25">
      <c r="A37" s="11" t="s">
        <v>129</v>
      </c>
      <c r="B37" s="131">
        <v>8</v>
      </c>
      <c r="C37" s="131">
        <v>0</v>
      </c>
      <c r="D37" s="131">
        <v>8</v>
      </c>
      <c r="E37" s="131">
        <v>8</v>
      </c>
      <c r="F37" s="131">
        <v>0</v>
      </c>
      <c r="G37" s="131">
        <v>1</v>
      </c>
      <c r="H37" s="131">
        <v>0</v>
      </c>
      <c r="I37" s="131">
        <v>1710</v>
      </c>
      <c r="J37" s="140">
        <v>0</v>
      </c>
      <c r="K37" s="140">
        <v>0</v>
      </c>
      <c r="L37" s="140">
        <v>0</v>
      </c>
      <c r="M37" s="140">
        <v>8</v>
      </c>
      <c r="N37" s="140">
        <v>0</v>
      </c>
      <c r="O37" s="140">
        <v>0</v>
      </c>
      <c r="P37" s="140">
        <v>0</v>
      </c>
    </row>
    <row r="38" spans="1:24" s="7" customFormat="1" ht="26.4" x14ac:dyDescent="0.25">
      <c r="A38" s="11" t="s">
        <v>130</v>
      </c>
      <c r="B38" s="131">
        <v>7</v>
      </c>
      <c r="C38" s="131">
        <v>0</v>
      </c>
      <c r="D38" s="131">
        <v>7</v>
      </c>
      <c r="E38" s="131">
        <v>7</v>
      </c>
      <c r="F38" s="131">
        <v>0</v>
      </c>
      <c r="G38" s="131">
        <v>3</v>
      </c>
      <c r="H38" s="131">
        <v>1</v>
      </c>
      <c r="I38" s="131">
        <v>1061</v>
      </c>
      <c r="J38" s="140">
        <v>0</v>
      </c>
      <c r="K38" s="140">
        <v>0</v>
      </c>
      <c r="L38" s="140">
        <v>0</v>
      </c>
      <c r="M38" s="140">
        <v>7</v>
      </c>
      <c r="N38" s="140">
        <v>0</v>
      </c>
      <c r="O38" s="140">
        <v>0</v>
      </c>
      <c r="P38" s="140">
        <v>0</v>
      </c>
    </row>
    <row r="39" spans="1:24" s="111" customFormat="1" ht="15" x14ac:dyDescent="0.25">
      <c r="A39" s="109" t="s">
        <v>166</v>
      </c>
      <c r="B39" s="187">
        <f>SUM(B36+B37+B38)</f>
        <v>16</v>
      </c>
      <c r="C39" s="187">
        <f t="shared" ref="C39:P39" si="9">SUM(C36+C37+C38)</f>
        <v>0</v>
      </c>
      <c r="D39" s="187">
        <f t="shared" si="9"/>
        <v>16</v>
      </c>
      <c r="E39" s="187">
        <f t="shared" si="9"/>
        <v>16</v>
      </c>
      <c r="F39" s="187">
        <f t="shared" si="9"/>
        <v>0</v>
      </c>
      <c r="G39" s="187">
        <f t="shared" si="9"/>
        <v>4</v>
      </c>
      <c r="H39" s="187">
        <f t="shared" si="9"/>
        <v>1</v>
      </c>
      <c r="I39" s="187">
        <f t="shared" si="9"/>
        <v>4829</v>
      </c>
      <c r="J39" s="187">
        <f t="shared" si="9"/>
        <v>0</v>
      </c>
      <c r="K39" s="187">
        <f t="shared" si="9"/>
        <v>0</v>
      </c>
      <c r="L39" s="187">
        <f t="shared" si="9"/>
        <v>0</v>
      </c>
      <c r="M39" s="187">
        <f t="shared" si="9"/>
        <v>15</v>
      </c>
      <c r="N39" s="187">
        <f t="shared" si="9"/>
        <v>0</v>
      </c>
      <c r="O39" s="187">
        <f t="shared" si="9"/>
        <v>1</v>
      </c>
      <c r="P39" s="187">
        <f t="shared" si="9"/>
        <v>0</v>
      </c>
      <c r="Q39" s="236"/>
    </row>
    <row r="40" spans="1:24" s="7" customFormat="1" ht="27.75" customHeight="1" x14ac:dyDescent="0.25">
      <c r="A40" s="9" t="s">
        <v>162</v>
      </c>
      <c r="B40" s="139">
        <f>SUM(B41+B42)</f>
        <v>4</v>
      </c>
      <c r="C40" s="139">
        <f t="shared" ref="C40:P40" si="10">SUM(C41+C42)</f>
        <v>3</v>
      </c>
      <c r="D40" s="139">
        <f t="shared" si="10"/>
        <v>2</v>
      </c>
      <c r="E40" s="139">
        <f t="shared" si="10"/>
        <v>3</v>
      </c>
      <c r="F40" s="139">
        <f t="shared" si="10"/>
        <v>1</v>
      </c>
      <c r="G40" s="139">
        <f t="shared" si="10"/>
        <v>0</v>
      </c>
      <c r="H40" s="139">
        <f t="shared" si="10"/>
        <v>0</v>
      </c>
      <c r="I40" s="139">
        <f t="shared" si="10"/>
        <v>1559</v>
      </c>
      <c r="J40" s="139">
        <f t="shared" si="10"/>
        <v>0</v>
      </c>
      <c r="K40" s="139">
        <f t="shared" si="10"/>
        <v>2</v>
      </c>
      <c r="L40" s="139">
        <f t="shared" si="10"/>
        <v>1</v>
      </c>
      <c r="M40" s="139">
        <f t="shared" si="10"/>
        <v>0</v>
      </c>
      <c r="N40" s="139">
        <f t="shared" si="10"/>
        <v>1</v>
      </c>
      <c r="O40" s="139">
        <f t="shared" si="10"/>
        <v>0</v>
      </c>
      <c r="P40" s="139">
        <f t="shared" si="10"/>
        <v>0</v>
      </c>
    </row>
    <row r="41" spans="1:24" s="7" customFormat="1" ht="27.75" customHeight="1" x14ac:dyDescent="0.25">
      <c r="A41" s="16" t="s">
        <v>151</v>
      </c>
      <c r="B41" s="140">
        <v>1</v>
      </c>
      <c r="C41" s="140">
        <v>1</v>
      </c>
      <c r="D41" s="140">
        <v>1</v>
      </c>
      <c r="E41" s="140">
        <v>1</v>
      </c>
      <c r="F41" s="140">
        <v>0</v>
      </c>
      <c r="G41" s="140">
        <v>0</v>
      </c>
      <c r="H41" s="140">
        <v>0</v>
      </c>
      <c r="I41" s="131">
        <v>1350</v>
      </c>
      <c r="J41" s="140">
        <v>0</v>
      </c>
      <c r="K41" s="140">
        <v>0</v>
      </c>
      <c r="L41" s="140">
        <v>0</v>
      </c>
      <c r="M41" s="140">
        <v>0</v>
      </c>
      <c r="N41" s="140">
        <v>1</v>
      </c>
      <c r="O41" s="140">
        <v>0</v>
      </c>
      <c r="P41" s="140">
        <v>0</v>
      </c>
    </row>
    <row r="42" spans="1:24" s="7" customFormat="1" ht="39.6" x14ac:dyDescent="0.25">
      <c r="A42" s="16" t="s">
        <v>152</v>
      </c>
      <c r="B42" s="140">
        <v>3</v>
      </c>
      <c r="C42" s="140">
        <v>2</v>
      </c>
      <c r="D42" s="140">
        <v>1</v>
      </c>
      <c r="E42" s="140">
        <v>2</v>
      </c>
      <c r="F42" s="140">
        <v>1</v>
      </c>
      <c r="G42" s="140">
        <v>0</v>
      </c>
      <c r="H42" s="140">
        <v>0</v>
      </c>
      <c r="I42" s="131">
        <v>209</v>
      </c>
      <c r="J42" s="140">
        <v>0</v>
      </c>
      <c r="K42" s="140">
        <v>2</v>
      </c>
      <c r="L42" s="140">
        <v>1</v>
      </c>
      <c r="M42" s="140">
        <v>0</v>
      </c>
      <c r="N42" s="140">
        <v>0</v>
      </c>
      <c r="O42" s="140">
        <v>0</v>
      </c>
      <c r="P42" s="140">
        <v>0</v>
      </c>
    </row>
    <row r="43" spans="1:24" s="7" customFormat="1" ht="26.4" x14ac:dyDescent="0.25">
      <c r="A43" s="20" t="s">
        <v>163</v>
      </c>
      <c r="B43" s="200">
        <f t="shared" ref="B43:P43" si="11">SUM(B44+B45+B46)</f>
        <v>56</v>
      </c>
      <c r="C43" s="200">
        <f t="shared" si="11"/>
        <v>21</v>
      </c>
      <c r="D43" s="200">
        <f t="shared" si="11"/>
        <v>35</v>
      </c>
      <c r="E43" s="200">
        <f t="shared" si="11"/>
        <v>56</v>
      </c>
      <c r="F43" s="200">
        <f t="shared" si="11"/>
        <v>0</v>
      </c>
      <c r="G43" s="200">
        <f t="shared" si="11"/>
        <v>22</v>
      </c>
      <c r="H43" s="200">
        <f t="shared" si="11"/>
        <v>0</v>
      </c>
      <c r="I43" s="181">
        <f t="shared" si="11"/>
        <v>9620.7999999999993</v>
      </c>
      <c r="J43" s="181">
        <f t="shared" si="11"/>
        <v>2</v>
      </c>
      <c r="K43" s="181">
        <f t="shared" si="11"/>
        <v>5</v>
      </c>
      <c r="L43" s="181">
        <f t="shared" si="11"/>
        <v>11</v>
      </c>
      <c r="M43" s="181">
        <f t="shared" si="11"/>
        <v>37</v>
      </c>
      <c r="N43" s="181">
        <f t="shared" si="11"/>
        <v>0</v>
      </c>
      <c r="O43" s="181">
        <f t="shared" si="11"/>
        <v>1</v>
      </c>
      <c r="P43" s="181">
        <f t="shared" si="11"/>
        <v>0</v>
      </c>
      <c r="Q43" s="235"/>
    </row>
    <row r="44" spans="1:24" s="7" customFormat="1" ht="29.25" customHeight="1" x14ac:dyDescent="0.25">
      <c r="A44" s="16" t="s">
        <v>153</v>
      </c>
      <c r="B44" s="140">
        <v>1</v>
      </c>
      <c r="C44" s="140">
        <v>0</v>
      </c>
      <c r="D44" s="140">
        <v>1</v>
      </c>
      <c r="E44" s="140">
        <v>1</v>
      </c>
      <c r="F44" s="140">
        <v>0</v>
      </c>
      <c r="G44" s="140">
        <v>1</v>
      </c>
      <c r="H44" s="140">
        <v>0</v>
      </c>
      <c r="I44" s="131">
        <v>2400</v>
      </c>
      <c r="J44" s="140">
        <v>0</v>
      </c>
      <c r="K44" s="140">
        <v>0</v>
      </c>
      <c r="L44" s="140">
        <v>0</v>
      </c>
      <c r="M44" s="140">
        <v>0</v>
      </c>
      <c r="N44" s="140">
        <v>0</v>
      </c>
      <c r="O44" s="140">
        <v>1</v>
      </c>
      <c r="P44" s="140">
        <v>0</v>
      </c>
    </row>
    <row r="45" spans="1:24" s="7" customFormat="1" ht="41.25" customHeight="1" x14ac:dyDescent="0.25">
      <c r="A45" s="16" t="s">
        <v>154</v>
      </c>
      <c r="B45" s="140">
        <v>13</v>
      </c>
      <c r="C45" s="140">
        <v>5</v>
      </c>
      <c r="D45" s="140">
        <v>8</v>
      </c>
      <c r="E45" s="140">
        <v>13</v>
      </c>
      <c r="F45" s="140">
        <v>0</v>
      </c>
      <c r="G45" s="140">
        <v>6</v>
      </c>
      <c r="H45" s="140">
        <v>0</v>
      </c>
      <c r="I45" s="131">
        <v>3214.8</v>
      </c>
      <c r="J45" s="140">
        <v>0</v>
      </c>
      <c r="K45" s="140">
        <v>1</v>
      </c>
      <c r="L45" s="140">
        <v>0</v>
      </c>
      <c r="M45" s="140">
        <v>12</v>
      </c>
      <c r="N45" s="140">
        <v>0</v>
      </c>
      <c r="O45" s="140">
        <v>0</v>
      </c>
      <c r="P45" s="140">
        <v>0</v>
      </c>
    </row>
    <row r="46" spans="1:24" s="7" customFormat="1" ht="30" customHeight="1" x14ac:dyDescent="0.25">
      <c r="A46" s="80" t="s">
        <v>155</v>
      </c>
      <c r="B46" s="185">
        <v>42</v>
      </c>
      <c r="C46" s="185">
        <v>16</v>
      </c>
      <c r="D46" s="185">
        <v>26</v>
      </c>
      <c r="E46" s="185">
        <v>42</v>
      </c>
      <c r="F46" s="185">
        <v>0</v>
      </c>
      <c r="G46" s="185">
        <v>15</v>
      </c>
      <c r="H46" s="185">
        <v>0</v>
      </c>
      <c r="I46" s="131">
        <v>4006</v>
      </c>
      <c r="J46" s="140">
        <v>2</v>
      </c>
      <c r="K46" s="140">
        <v>4</v>
      </c>
      <c r="L46" s="140">
        <v>11</v>
      </c>
      <c r="M46" s="140">
        <v>25</v>
      </c>
      <c r="N46" s="140">
        <v>0</v>
      </c>
      <c r="O46" s="140">
        <v>0</v>
      </c>
      <c r="P46" s="140">
        <v>0</v>
      </c>
    </row>
    <row r="47" spans="1:24" s="7" customFormat="1" ht="27.75" customHeight="1" x14ac:dyDescent="0.25">
      <c r="A47" s="9" t="s">
        <v>164</v>
      </c>
      <c r="B47" s="139">
        <f t="shared" ref="B47:P47" si="12">B48+B49</f>
        <v>7</v>
      </c>
      <c r="C47" s="139">
        <f t="shared" si="12"/>
        <v>0</v>
      </c>
      <c r="D47" s="139">
        <f t="shared" si="12"/>
        <v>7</v>
      </c>
      <c r="E47" s="139">
        <f t="shared" si="12"/>
        <v>7</v>
      </c>
      <c r="F47" s="139">
        <f t="shared" si="12"/>
        <v>0</v>
      </c>
      <c r="G47" s="139">
        <f t="shared" si="12"/>
        <v>0</v>
      </c>
      <c r="H47" s="139">
        <f t="shared" si="12"/>
        <v>0</v>
      </c>
      <c r="I47" s="181">
        <f t="shared" si="12"/>
        <v>1205.2</v>
      </c>
      <c r="J47" s="181">
        <f t="shared" si="12"/>
        <v>0</v>
      </c>
      <c r="K47" s="181">
        <f t="shared" si="12"/>
        <v>0</v>
      </c>
      <c r="L47" s="181">
        <f t="shared" si="12"/>
        <v>2</v>
      </c>
      <c r="M47" s="181">
        <f t="shared" si="12"/>
        <v>4</v>
      </c>
      <c r="N47" s="181">
        <f t="shared" si="12"/>
        <v>1</v>
      </c>
      <c r="O47" s="181">
        <f t="shared" si="12"/>
        <v>0</v>
      </c>
      <c r="P47" s="181">
        <f t="shared" si="12"/>
        <v>0</v>
      </c>
      <c r="Q47" s="235"/>
    </row>
    <row r="48" spans="1:24" s="7" customFormat="1" ht="20.25" customHeight="1" x14ac:dyDescent="0.25">
      <c r="A48" s="81" t="s">
        <v>156</v>
      </c>
      <c r="B48" s="140">
        <v>1</v>
      </c>
      <c r="C48" s="140">
        <v>0</v>
      </c>
      <c r="D48" s="140">
        <v>1</v>
      </c>
      <c r="E48" s="140">
        <v>1</v>
      </c>
      <c r="F48" s="140">
        <v>0</v>
      </c>
      <c r="G48" s="140">
        <v>0</v>
      </c>
      <c r="H48" s="140">
        <v>0</v>
      </c>
      <c r="I48" s="131">
        <v>547</v>
      </c>
      <c r="J48" s="140">
        <v>0</v>
      </c>
      <c r="K48" s="140">
        <v>0</v>
      </c>
      <c r="L48" s="140">
        <v>0</v>
      </c>
      <c r="M48" s="140">
        <v>0</v>
      </c>
      <c r="N48" s="140">
        <v>1</v>
      </c>
      <c r="O48" s="140">
        <v>0</v>
      </c>
      <c r="P48" s="140">
        <v>0</v>
      </c>
    </row>
    <row r="49" spans="1:16" s="7" customFormat="1" ht="42" customHeight="1" x14ac:dyDescent="0.25">
      <c r="A49" s="81" t="s">
        <v>157</v>
      </c>
      <c r="B49" s="140">
        <v>6</v>
      </c>
      <c r="C49" s="140">
        <v>0</v>
      </c>
      <c r="D49" s="140">
        <v>6</v>
      </c>
      <c r="E49" s="140">
        <v>6</v>
      </c>
      <c r="F49" s="140">
        <v>0</v>
      </c>
      <c r="G49" s="140">
        <v>0</v>
      </c>
      <c r="H49" s="140">
        <v>0</v>
      </c>
      <c r="I49" s="131">
        <v>658.2</v>
      </c>
      <c r="J49" s="140">
        <v>0</v>
      </c>
      <c r="K49" s="140">
        <v>0</v>
      </c>
      <c r="L49" s="140">
        <v>2</v>
      </c>
      <c r="M49" s="140">
        <v>4</v>
      </c>
      <c r="N49" s="140">
        <v>0</v>
      </c>
      <c r="O49" s="140">
        <v>0</v>
      </c>
      <c r="P49" s="140">
        <v>0</v>
      </c>
    </row>
    <row r="50" spans="1:16" s="7" customFormat="1" ht="41.25" customHeight="1" x14ac:dyDescent="0.25">
      <c r="A50" s="83" t="s">
        <v>168</v>
      </c>
      <c r="B50" s="201">
        <f>SUM(B11+B14+B17+B22)</f>
        <v>2674</v>
      </c>
      <c r="C50" s="201">
        <f t="shared" ref="C50:I50" si="13">SUM(C11+C14+C17+C22)</f>
        <v>580</v>
      </c>
      <c r="D50" s="201">
        <f t="shared" si="13"/>
        <v>2096</v>
      </c>
      <c r="E50" s="201">
        <f t="shared" si="13"/>
        <v>2373</v>
      </c>
      <c r="F50" s="201">
        <f t="shared" si="13"/>
        <v>304</v>
      </c>
      <c r="G50" s="201">
        <f t="shared" si="13"/>
        <v>417</v>
      </c>
      <c r="H50" s="201">
        <f t="shared" si="13"/>
        <v>17</v>
      </c>
      <c r="I50" s="201">
        <f t="shared" si="13"/>
        <v>317358.86000000004</v>
      </c>
      <c r="J50" s="201">
        <f>SUM(B50:I50)</f>
        <v>325819.86000000004</v>
      </c>
      <c r="K50" s="201">
        <f>SUM(K43:K49)</f>
        <v>10</v>
      </c>
      <c r="L50" s="201">
        <f>SUM(L43:L49)</f>
        <v>26</v>
      </c>
      <c r="M50" s="201">
        <f>SUM(K50:L50)</f>
        <v>36</v>
      </c>
      <c r="N50" s="201">
        <f>SUM(N43:N49)</f>
        <v>2</v>
      </c>
      <c r="O50" s="201">
        <f>SUM(O43:O49)</f>
        <v>2</v>
      </c>
      <c r="P50" s="201">
        <f>SUM(N50:O50)</f>
        <v>4</v>
      </c>
    </row>
    <row r="51" spans="1:16" ht="12.75" customHeight="1" x14ac:dyDescent="0.25">
      <c r="A51" s="282" t="s">
        <v>169</v>
      </c>
      <c r="B51" s="282"/>
      <c r="C51" s="282"/>
      <c r="D51" s="282"/>
      <c r="E51" s="282"/>
      <c r="F51" s="282"/>
      <c r="G51" s="282"/>
      <c r="H51" s="282"/>
      <c r="I51" s="282"/>
    </row>
    <row r="52" spans="1:16" x14ac:dyDescent="0.25">
      <c r="A52" s="282"/>
      <c r="B52" s="282"/>
      <c r="C52" s="282"/>
      <c r="D52" s="282"/>
      <c r="E52" s="282"/>
      <c r="F52" s="282"/>
      <c r="G52" s="282"/>
      <c r="H52" s="282"/>
      <c r="I52" s="282"/>
    </row>
    <row r="53" spans="1:16" x14ac:dyDescent="0.25">
      <c r="A53" s="282"/>
      <c r="B53" s="282"/>
      <c r="C53" s="282"/>
      <c r="D53" s="282"/>
      <c r="E53" s="282"/>
      <c r="F53" s="282"/>
      <c r="G53" s="282"/>
      <c r="H53" s="282"/>
      <c r="I53" s="282"/>
    </row>
    <row r="54" spans="1:16" x14ac:dyDescent="0.25">
      <c r="A54" s="282"/>
      <c r="B54" s="282"/>
      <c r="C54" s="282"/>
      <c r="D54" s="282"/>
      <c r="E54" s="282"/>
      <c r="F54" s="282"/>
      <c r="G54" s="282"/>
      <c r="H54" s="282"/>
      <c r="I54" s="282"/>
    </row>
    <row r="55" spans="1:16" ht="48" customHeight="1" x14ac:dyDescent="0.25">
      <c r="A55" s="282"/>
      <c r="B55" s="282"/>
      <c r="C55" s="282"/>
      <c r="D55" s="282"/>
      <c r="E55" s="282"/>
      <c r="F55" s="282"/>
      <c r="G55" s="282"/>
      <c r="H55" s="282"/>
      <c r="I55" s="282"/>
    </row>
    <row r="57" spans="1:16" x14ac:dyDescent="0.25">
      <c r="A57" s="283" t="s">
        <v>131</v>
      </c>
      <c r="B57" s="283"/>
      <c r="C57" s="283"/>
      <c r="D57" s="283"/>
      <c r="E57" s="283"/>
      <c r="F57" s="283"/>
      <c r="G57" s="283"/>
      <c r="H57" s="283"/>
      <c r="I57" s="283"/>
    </row>
    <row r="58" spans="1:16" ht="3" customHeight="1" x14ac:dyDescent="0.25">
      <c r="A58" s="283"/>
      <c r="B58" s="283"/>
      <c r="C58" s="283"/>
      <c r="D58" s="283"/>
      <c r="E58" s="283"/>
      <c r="F58" s="283"/>
      <c r="G58" s="283"/>
      <c r="H58" s="283"/>
      <c r="I58" s="283"/>
    </row>
    <row r="59" spans="1:16" x14ac:dyDescent="0.25">
      <c r="A59" s="284" t="s">
        <v>174</v>
      </c>
      <c r="B59" s="284"/>
      <c r="C59" s="284"/>
      <c r="D59" s="284"/>
      <c r="E59" s="284"/>
      <c r="F59" s="284"/>
      <c r="G59" s="284"/>
      <c r="H59" s="284"/>
      <c r="I59" s="284"/>
    </row>
    <row r="60" spans="1:16" x14ac:dyDescent="0.25">
      <c r="A60" s="284"/>
      <c r="B60" s="284"/>
      <c r="C60" s="284"/>
      <c r="D60" s="284"/>
      <c r="E60" s="284"/>
      <c r="F60" s="284"/>
      <c r="G60" s="284"/>
      <c r="H60" s="284"/>
      <c r="I60" s="284"/>
    </row>
    <row r="61" spans="1:16" x14ac:dyDescent="0.25">
      <c r="A61" s="274" t="s">
        <v>175</v>
      </c>
      <c r="B61" s="274"/>
      <c r="C61" s="274"/>
      <c r="D61" s="274"/>
      <c r="E61" s="274"/>
      <c r="F61" s="274"/>
      <c r="G61" s="274"/>
      <c r="H61" s="274"/>
      <c r="I61" s="274"/>
    </row>
    <row r="62" spans="1:16" x14ac:dyDescent="0.25">
      <c r="A62" s="274"/>
      <c r="B62" s="274"/>
      <c r="C62" s="274"/>
      <c r="D62" s="274"/>
      <c r="E62" s="274"/>
      <c r="F62" s="274"/>
      <c r="G62" s="274"/>
      <c r="H62" s="274"/>
      <c r="I62" s="274"/>
    </row>
  </sheetData>
  <mergeCells count="13">
    <mergeCell ref="F1:I1"/>
    <mergeCell ref="A7:A9"/>
    <mergeCell ref="A61:I62"/>
    <mergeCell ref="B8:B9"/>
    <mergeCell ref="C8:F8"/>
    <mergeCell ref="G8:H8"/>
    <mergeCell ref="I8:I9"/>
    <mergeCell ref="B7:P7"/>
    <mergeCell ref="C5:I5"/>
    <mergeCell ref="A51:I55"/>
    <mergeCell ref="A57:I58"/>
    <mergeCell ref="A59:I60"/>
    <mergeCell ref="J8:P8"/>
  </mergeCells>
  <dataValidations count="1">
    <dataValidation type="list" allowBlank="1" showInputMessage="1" showErrorMessage="1" sqref="J8:J10 E2:G2 E3">
      <formula1>serials</formula1>
    </dataValidation>
  </dataValidations>
  <pageMargins left="0.35433070866141736" right="0.35433070866141736" top="0.19685039370078741" bottom="0.19685039370078741" header="0.51181102362204722" footer="0.51181102362204722"/>
  <pageSetup paperSize="9" scale="90" firstPageNumber="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98" zoomScaleNormal="98" workbookViewId="0">
      <selection activeCell="B45" sqref="B45"/>
    </sheetView>
  </sheetViews>
  <sheetFormatPr defaultRowHeight="13.2" x14ac:dyDescent="0.25"/>
  <cols>
    <col min="1" max="1" width="54.88671875" style="28" customWidth="1"/>
    <col min="2" max="2" width="10.5546875" style="28" customWidth="1"/>
    <col min="3" max="3" width="10.88671875" style="28" customWidth="1"/>
    <col min="4" max="4" width="14.88671875" style="28" customWidth="1"/>
    <col min="5" max="5" width="9.44140625" style="28" customWidth="1"/>
    <col min="6" max="6" width="9.88671875" style="28" customWidth="1"/>
    <col min="7" max="7" width="13.109375" style="28" customWidth="1"/>
    <col min="8" max="8" width="10.33203125" style="28" customWidth="1"/>
    <col min="9" max="9" width="8.109375" style="28" customWidth="1"/>
    <col min="10" max="1019" width="8.6640625" customWidth="1"/>
  </cols>
  <sheetData>
    <row r="1" spans="1:10" ht="15" x14ac:dyDescent="0.25">
      <c r="A1" s="342" t="s">
        <v>67</v>
      </c>
      <c r="B1" s="342"/>
      <c r="C1" s="342"/>
      <c r="D1" s="342"/>
      <c r="E1" s="342"/>
      <c r="F1" s="342"/>
      <c r="G1" s="342"/>
      <c r="H1" s="342"/>
      <c r="I1" s="342"/>
    </row>
    <row r="2" spans="1:10" ht="22.5" customHeight="1" x14ac:dyDescent="0.25">
      <c r="A2" s="308" t="s">
        <v>0</v>
      </c>
      <c r="B2" s="320" t="s">
        <v>91</v>
      </c>
      <c r="C2" s="344"/>
      <c r="D2" s="345"/>
      <c r="E2" s="273" t="s">
        <v>92</v>
      </c>
      <c r="F2" s="273"/>
      <c r="G2" s="273"/>
      <c r="H2" s="346" t="s">
        <v>93</v>
      </c>
      <c r="I2" s="346"/>
      <c r="J2" s="77"/>
    </row>
    <row r="3" spans="1:10" ht="13.5" customHeight="1" x14ac:dyDescent="0.25">
      <c r="A3" s="309"/>
      <c r="B3" s="318" t="s">
        <v>179</v>
      </c>
      <c r="C3" s="318" t="s">
        <v>180</v>
      </c>
      <c r="D3" s="318" t="s">
        <v>59</v>
      </c>
      <c r="E3" s="275" t="s">
        <v>179</v>
      </c>
      <c r="F3" s="275" t="s">
        <v>180</v>
      </c>
      <c r="G3" s="275" t="s">
        <v>59</v>
      </c>
      <c r="H3" s="275" t="s">
        <v>181</v>
      </c>
      <c r="I3" s="343" t="s">
        <v>94</v>
      </c>
    </row>
    <row r="4" spans="1:10" ht="129.75" customHeight="1" x14ac:dyDescent="0.25">
      <c r="A4" s="310"/>
      <c r="B4" s="318"/>
      <c r="C4" s="318"/>
      <c r="D4" s="318"/>
      <c r="E4" s="275"/>
      <c r="F4" s="275"/>
      <c r="G4" s="275"/>
      <c r="H4" s="275"/>
      <c r="I4" s="343"/>
    </row>
    <row r="5" spans="1:10" ht="13.5" customHeight="1" x14ac:dyDescent="0.25">
      <c r="A5" s="211" t="s">
        <v>200</v>
      </c>
      <c r="B5" s="211">
        <v>100</v>
      </c>
      <c r="C5" s="211">
        <v>101</v>
      </c>
      <c r="D5" s="211">
        <v>102</v>
      </c>
      <c r="E5" s="55">
        <v>103</v>
      </c>
      <c r="F5" s="55">
        <v>104</v>
      </c>
      <c r="G5" s="55">
        <v>105</v>
      </c>
      <c r="H5" s="55">
        <v>106</v>
      </c>
      <c r="I5" s="211">
        <v>107</v>
      </c>
    </row>
    <row r="6" spans="1:10" ht="19.5" customHeight="1" x14ac:dyDescent="0.25">
      <c r="A6" s="89" t="s">
        <v>134</v>
      </c>
      <c r="B6" s="138">
        <f>SUM(B7+B8)</f>
        <v>1375</v>
      </c>
      <c r="C6" s="138">
        <f t="shared" ref="C6:I6" si="0">SUM(C7+C8)</f>
        <v>17470</v>
      </c>
      <c r="D6" s="138">
        <f t="shared" si="0"/>
        <v>131420</v>
      </c>
      <c r="E6" s="138">
        <f t="shared" si="0"/>
        <v>0</v>
      </c>
      <c r="F6" s="138">
        <f t="shared" si="0"/>
        <v>0</v>
      </c>
      <c r="G6" s="138">
        <f t="shared" si="0"/>
        <v>0</v>
      </c>
      <c r="H6" s="138">
        <f t="shared" si="0"/>
        <v>90</v>
      </c>
      <c r="I6" s="138">
        <f t="shared" si="0"/>
        <v>8</v>
      </c>
    </row>
    <row r="7" spans="1:10" ht="15" x14ac:dyDescent="0.25">
      <c r="A7" s="81" t="s">
        <v>127</v>
      </c>
      <c r="B7" s="133">
        <v>1038</v>
      </c>
      <c r="C7" s="133">
        <v>4328</v>
      </c>
      <c r="D7" s="147">
        <v>0</v>
      </c>
      <c r="E7" s="133">
        <v>0</v>
      </c>
      <c r="F7" s="133">
        <v>0</v>
      </c>
      <c r="G7" s="133">
        <v>0</v>
      </c>
      <c r="H7" s="133">
        <v>17</v>
      </c>
      <c r="I7" s="148">
        <v>1</v>
      </c>
    </row>
    <row r="8" spans="1:10" ht="17.25" customHeight="1" x14ac:dyDescent="0.25">
      <c r="A8" s="81" t="s">
        <v>132</v>
      </c>
      <c r="B8" s="133">
        <v>337</v>
      </c>
      <c r="C8" s="133">
        <v>13142</v>
      </c>
      <c r="D8" s="148">
        <v>131420</v>
      </c>
      <c r="E8" s="133">
        <v>0</v>
      </c>
      <c r="F8" s="133">
        <v>0</v>
      </c>
      <c r="G8" s="133">
        <v>0</v>
      </c>
      <c r="H8" s="133">
        <v>73</v>
      </c>
      <c r="I8" s="133">
        <v>7</v>
      </c>
    </row>
    <row r="9" spans="1:10" ht="16.5" customHeight="1" x14ac:dyDescent="0.25">
      <c r="A9" s="89" t="s">
        <v>133</v>
      </c>
      <c r="B9" s="138">
        <f>SUM(B10+B11)</f>
        <v>95874</v>
      </c>
      <c r="C9" s="138">
        <f t="shared" ref="C9:I9" si="1">SUM(C10+C11)</f>
        <v>143259</v>
      </c>
      <c r="D9" s="138">
        <f t="shared" si="1"/>
        <v>96734</v>
      </c>
      <c r="E9" s="138">
        <f t="shared" si="1"/>
        <v>0</v>
      </c>
      <c r="F9" s="138">
        <f t="shared" si="1"/>
        <v>0</v>
      </c>
      <c r="G9" s="138">
        <f t="shared" si="1"/>
        <v>0</v>
      </c>
      <c r="H9" s="138">
        <f t="shared" si="1"/>
        <v>4838</v>
      </c>
      <c r="I9" s="138">
        <f t="shared" si="1"/>
        <v>116</v>
      </c>
    </row>
    <row r="10" spans="1:10" ht="19.5" customHeight="1" x14ac:dyDescent="0.25">
      <c r="A10" s="81" t="s">
        <v>136</v>
      </c>
      <c r="B10" s="133">
        <v>23040</v>
      </c>
      <c r="C10" s="133">
        <v>55847</v>
      </c>
      <c r="D10" s="133">
        <v>34458</v>
      </c>
      <c r="E10" s="133">
        <v>0</v>
      </c>
      <c r="F10" s="133">
        <v>0</v>
      </c>
      <c r="G10" s="133">
        <v>0</v>
      </c>
      <c r="H10" s="133">
        <v>1153</v>
      </c>
      <c r="I10" s="133">
        <v>61</v>
      </c>
    </row>
    <row r="11" spans="1:10" ht="18.75" customHeight="1" x14ac:dyDescent="0.25">
      <c r="A11" s="81" t="s">
        <v>135</v>
      </c>
      <c r="B11" s="133">
        <v>72834</v>
      </c>
      <c r="C11" s="133">
        <v>87412</v>
      </c>
      <c r="D11" s="133">
        <v>62276</v>
      </c>
      <c r="E11" s="133">
        <v>0</v>
      </c>
      <c r="F11" s="133">
        <v>0</v>
      </c>
      <c r="G11" s="133">
        <v>0</v>
      </c>
      <c r="H11" s="133">
        <v>3685</v>
      </c>
      <c r="I11" s="133">
        <v>55</v>
      </c>
    </row>
    <row r="12" spans="1:10" ht="29.25" customHeight="1" x14ac:dyDescent="0.25">
      <c r="A12" s="89" t="s">
        <v>158</v>
      </c>
      <c r="B12" s="149">
        <f t="shared" ref="B12:I12" si="2">SUM(B13+B14+B15+B16)</f>
        <v>55491</v>
      </c>
      <c r="C12" s="149">
        <f t="shared" si="2"/>
        <v>102983</v>
      </c>
      <c r="D12" s="149">
        <f t="shared" si="2"/>
        <v>75067</v>
      </c>
      <c r="E12" s="149">
        <f t="shared" si="2"/>
        <v>760</v>
      </c>
      <c r="F12" s="149">
        <f t="shared" si="2"/>
        <v>5656</v>
      </c>
      <c r="G12" s="149">
        <f t="shared" si="2"/>
        <v>585</v>
      </c>
      <c r="H12" s="149">
        <f t="shared" si="2"/>
        <v>931</v>
      </c>
      <c r="I12" s="149">
        <f t="shared" si="2"/>
        <v>261</v>
      </c>
    </row>
    <row r="13" spans="1:10" ht="15" x14ac:dyDescent="0.25">
      <c r="A13" s="11" t="s">
        <v>137</v>
      </c>
      <c r="B13" s="150">
        <v>3222</v>
      </c>
      <c r="C13" s="150">
        <v>13514</v>
      </c>
      <c r="D13" s="150">
        <v>0</v>
      </c>
      <c r="E13" s="150">
        <v>496</v>
      </c>
      <c r="F13" s="150">
        <v>3813</v>
      </c>
      <c r="G13" s="150">
        <v>0</v>
      </c>
      <c r="H13" s="150">
        <v>463</v>
      </c>
      <c r="I13" s="150">
        <v>223</v>
      </c>
    </row>
    <row r="14" spans="1:10" ht="42.75" customHeight="1" x14ac:dyDescent="0.25">
      <c r="A14" s="11" t="s">
        <v>138</v>
      </c>
      <c r="B14" s="244">
        <v>673</v>
      </c>
      <c r="C14" s="244">
        <v>4905</v>
      </c>
      <c r="D14" s="244">
        <v>337</v>
      </c>
      <c r="E14" s="244">
        <v>54</v>
      </c>
      <c r="F14" s="244">
        <v>563</v>
      </c>
      <c r="G14" s="244">
        <v>0</v>
      </c>
      <c r="H14" s="244">
        <v>68</v>
      </c>
      <c r="I14" s="244">
        <v>8</v>
      </c>
    </row>
    <row r="15" spans="1:10" ht="32.25" customHeight="1" x14ac:dyDescent="0.25">
      <c r="A15" s="90" t="s">
        <v>139</v>
      </c>
      <c r="B15" s="142">
        <f>B41</f>
        <v>218</v>
      </c>
      <c r="C15" s="142">
        <f t="shared" ref="C15:I15" si="3">C41</f>
        <v>3370</v>
      </c>
      <c r="D15" s="142">
        <f t="shared" si="3"/>
        <v>371</v>
      </c>
      <c r="E15" s="142">
        <f t="shared" si="3"/>
        <v>55</v>
      </c>
      <c r="F15" s="142">
        <f t="shared" si="3"/>
        <v>585</v>
      </c>
      <c r="G15" s="142">
        <f t="shared" si="3"/>
        <v>0</v>
      </c>
      <c r="H15" s="142">
        <f t="shared" si="3"/>
        <v>51</v>
      </c>
      <c r="I15" s="142">
        <f t="shared" si="3"/>
        <v>3</v>
      </c>
    </row>
    <row r="16" spans="1:10" ht="18" customHeight="1" x14ac:dyDescent="0.25">
      <c r="A16" s="81" t="s">
        <v>140</v>
      </c>
      <c r="B16" s="133">
        <v>51378</v>
      </c>
      <c r="C16" s="133">
        <v>81194</v>
      </c>
      <c r="D16" s="133">
        <v>74359</v>
      </c>
      <c r="E16" s="133">
        <v>155</v>
      </c>
      <c r="F16" s="133">
        <v>695</v>
      </c>
      <c r="G16" s="133">
        <v>585</v>
      </c>
      <c r="H16" s="133">
        <v>349</v>
      </c>
      <c r="I16" s="133">
        <v>27</v>
      </c>
    </row>
    <row r="17" spans="1:11" ht="15.75" customHeight="1" x14ac:dyDescent="0.25">
      <c r="A17" s="89" t="s">
        <v>159</v>
      </c>
      <c r="B17" s="138">
        <f>SUM(B18+B19+B22+B23+B24+B25+B30)</f>
        <v>414</v>
      </c>
      <c r="C17" s="138">
        <f t="shared" ref="C17:I17" si="4">SUM(C18+C19+C22+C23+C24+C25+C30)</f>
        <v>436</v>
      </c>
      <c r="D17" s="138">
        <f t="shared" si="4"/>
        <v>0</v>
      </c>
      <c r="E17" s="138">
        <f t="shared" si="4"/>
        <v>26</v>
      </c>
      <c r="F17" s="138">
        <f t="shared" si="4"/>
        <v>140</v>
      </c>
      <c r="G17" s="138">
        <f t="shared" si="4"/>
        <v>0</v>
      </c>
      <c r="H17" s="138">
        <f t="shared" si="4"/>
        <v>167</v>
      </c>
      <c r="I17" s="138">
        <f t="shared" si="4"/>
        <v>148</v>
      </c>
    </row>
    <row r="18" spans="1:11" ht="27" customHeight="1" x14ac:dyDescent="0.25">
      <c r="A18" s="92" t="s">
        <v>141</v>
      </c>
      <c r="B18" s="140">
        <v>88</v>
      </c>
      <c r="C18" s="140">
        <v>230</v>
      </c>
      <c r="D18" s="140">
        <v>0</v>
      </c>
      <c r="E18" s="140">
        <v>26</v>
      </c>
      <c r="F18" s="140">
        <v>140</v>
      </c>
      <c r="G18" s="140">
        <v>0</v>
      </c>
      <c r="H18" s="140">
        <v>149</v>
      </c>
      <c r="I18" s="140">
        <v>141</v>
      </c>
    </row>
    <row r="19" spans="1:11" ht="26.4" x14ac:dyDescent="0.25">
      <c r="A19" s="91" t="s">
        <v>170</v>
      </c>
      <c r="B19" s="139">
        <f>SUM(B20+B21)</f>
        <v>64</v>
      </c>
      <c r="C19" s="139">
        <f t="shared" ref="C19:I19" si="5">SUM(C20+C21)</f>
        <v>120</v>
      </c>
      <c r="D19" s="139">
        <f t="shared" si="5"/>
        <v>0</v>
      </c>
      <c r="E19" s="139">
        <f t="shared" si="5"/>
        <v>0</v>
      </c>
      <c r="F19" s="139">
        <f t="shared" si="5"/>
        <v>0</v>
      </c>
      <c r="G19" s="139">
        <f t="shared" si="5"/>
        <v>0</v>
      </c>
      <c r="H19" s="139">
        <f t="shared" si="5"/>
        <v>9</v>
      </c>
      <c r="I19" s="139">
        <f t="shared" si="5"/>
        <v>0</v>
      </c>
    </row>
    <row r="20" spans="1:11" ht="30.75" customHeight="1" x14ac:dyDescent="0.25">
      <c r="A20" s="16" t="s">
        <v>143</v>
      </c>
      <c r="B20" s="145">
        <v>64</v>
      </c>
      <c r="C20" s="145">
        <v>120</v>
      </c>
      <c r="D20" s="145">
        <v>0</v>
      </c>
      <c r="E20" s="145">
        <v>0</v>
      </c>
      <c r="F20" s="145">
        <v>0</v>
      </c>
      <c r="G20" s="145">
        <v>0</v>
      </c>
      <c r="H20" s="145">
        <v>9</v>
      </c>
      <c r="I20" s="145">
        <v>0</v>
      </c>
    </row>
    <row r="21" spans="1:11" ht="15" x14ac:dyDescent="0.25">
      <c r="A21" s="16" t="s">
        <v>144</v>
      </c>
      <c r="B21" s="140">
        <v>0</v>
      </c>
      <c r="C21" s="140">
        <v>0</v>
      </c>
      <c r="D21" s="140">
        <v>0</v>
      </c>
      <c r="E21" s="140">
        <v>0</v>
      </c>
      <c r="F21" s="140">
        <v>0</v>
      </c>
      <c r="G21" s="140">
        <v>0</v>
      </c>
      <c r="H21" s="140">
        <v>0</v>
      </c>
      <c r="I21" s="140">
        <v>0</v>
      </c>
    </row>
    <row r="22" spans="1:11" ht="15" x14ac:dyDescent="0.25">
      <c r="A22" s="92" t="s">
        <v>145</v>
      </c>
      <c r="B22" s="140">
        <v>0</v>
      </c>
      <c r="C22" s="140">
        <v>0</v>
      </c>
      <c r="D22" s="140">
        <v>0</v>
      </c>
      <c r="E22" s="140">
        <v>0</v>
      </c>
      <c r="F22" s="140">
        <v>0</v>
      </c>
      <c r="G22" s="140">
        <v>0</v>
      </c>
      <c r="H22" s="140">
        <v>0</v>
      </c>
      <c r="I22" s="140">
        <v>0</v>
      </c>
    </row>
    <row r="23" spans="1:11" ht="26.4" x14ac:dyDescent="0.25">
      <c r="A23" s="92" t="s">
        <v>146</v>
      </c>
      <c r="B23" s="140">
        <v>0</v>
      </c>
      <c r="C23" s="140">
        <v>0</v>
      </c>
      <c r="D23" s="140">
        <v>0</v>
      </c>
      <c r="E23" s="140">
        <v>0</v>
      </c>
      <c r="F23" s="140">
        <v>0</v>
      </c>
      <c r="G23" s="140">
        <v>0</v>
      </c>
      <c r="H23" s="140">
        <v>0</v>
      </c>
      <c r="I23" s="140">
        <v>0</v>
      </c>
    </row>
    <row r="24" spans="1:11" ht="15" x14ac:dyDescent="0.25">
      <c r="A24" s="93" t="s">
        <v>147</v>
      </c>
      <c r="B24" s="139"/>
      <c r="C24" s="144"/>
      <c r="D24" s="139"/>
      <c r="E24" s="139"/>
      <c r="F24" s="139"/>
      <c r="G24" s="139"/>
      <c r="H24" s="139"/>
      <c r="I24" s="139"/>
    </row>
    <row r="25" spans="1:11" ht="15" x14ac:dyDescent="0.25">
      <c r="A25" s="9" t="s">
        <v>160</v>
      </c>
      <c r="B25" s="139">
        <f>SUM(B28)</f>
        <v>262</v>
      </c>
      <c r="C25" s="139">
        <f t="shared" ref="C25:I25" si="6">SUM(C28)</f>
        <v>86</v>
      </c>
      <c r="D25" s="139">
        <f t="shared" si="6"/>
        <v>0</v>
      </c>
      <c r="E25" s="139">
        <f t="shared" si="6"/>
        <v>0</v>
      </c>
      <c r="F25" s="139">
        <f t="shared" si="6"/>
        <v>0</v>
      </c>
      <c r="G25" s="139">
        <f t="shared" si="6"/>
        <v>0</v>
      </c>
      <c r="H25" s="139">
        <f t="shared" si="6"/>
        <v>9</v>
      </c>
      <c r="I25" s="139">
        <f t="shared" si="6"/>
        <v>7</v>
      </c>
    </row>
    <row r="26" spans="1:11" ht="27" customHeight="1" x14ac:dyDescent="0.25">
      <c r="A26" s="11" t="s">
        <v>148</v>
      </c>
      <c r="B26" s="140">
        <v>407</v>
      </c>
      <c r="C26" s="140">
        <v>932</v>
      </c>
      <c r="D26" s="140">
        <v>0</v>
      </c>
      <c r="E26" s="140">
        <v>108</v>
      </c>
      <c r="F26" s="140">
        <v>727</v>
      </c>
      <c r="G26" s="140">
        <v>0</v>
      </c>
      <c r="H26" s="140">
        <v>18</v>
      </c>
      <c r="I26" s="140">
        <v>11</v>
      </c>
    </row>
    <row r="27" spans="1:11" ht="41.25" customHeight="1" x14ac:dyDescent="0.25">
      <c r="A27" s="11" t="s">
        <v>149</v>
      </c>
      <c r="B27" s="140">
        <v>83</v>
      </c>
      <c r="C27" s="140">
        <v>424</v>
      </c>
      <c r="D27" s="140">
        <v>0</v>
      </c>
      <c r="E27" s="140">
        <v>0</v>
      </c>
      <c r="F27" s="140">
        <v>0</v>
      </c>
      <c r="G27" s="140">
        <v>0</v>
      </c>
      <c r="H27" s="140">
        <v>0</v>
      </c>
      <c r="I27" s="140">
        <v>0</v>
      </c>
    </row>
    <row r="28" spans="1:11" ht="26.4" x14ac:dyDescent="0.25">
      <c r="A28" s="11" t="s">
        <v>150</v>
      </c>
      <c r="B28" s="140">
        <v>262</v>
      </c>
      <c r="C28" s="140">
        <v>86</v>
      </c>
      <c r="D28" s="140">
        <v>0</v>
      </c>
      <c r="E28" s="140">
        <v>0</v>
      </c>
      <c r="F28" s="140">
        <v>0</v>
      </c>
      <c r="G28" s="140">
        <v>0</v>
      </c>
      <c r="H28" s="140">
        <v>9</v>
      </c>
      <c r="I28" s="140">
        <v>7</v>
      </c>
    </row>
    <row r="29" spans="1:11" s="98" customFormat="1" ht="18" customHeight="1" x14ac:dyDescent="0.25">
      <c r="A29" s="109" t="s">
        <v>165</v>
      </c>
      <c r="B29" s="138">
        <f>SUM(B26+B27+B28)</f>
        <v>752</v>
      </c>
      <c r="C29" s="138">
        <f t="shared" ref="C29:I29" si="7">SUM(C26+C27+C28)</f>
        <v>1442</v>
      </c>
      <c r="D29" s="138">
        <f t="shared" si="7"/>
        <v>0</v>
      </c>
      <c r="E29" s="138">
        <f t="shared" si="7"/>
        <v>108</v>
      </c>
      <c r="F29" s="138">
        <f t="shared" si="7"/>
        <v>727</v>
      </c>
      <c r="G29" s="138">
        <f t="shared" si="7"/>
        <v>0</v>
      </c>
      <c r="H29" s="138">
        <f t="shared" si="7"/>
        <v>27</v>
      </c>
      <c r="I29" s="138">
        <f t="shared" si="7"/>
        <v>18</v>
      </c>
    </row>
    <row r="30" spans="1:11" ht="15" x14ac:dyDescent="0.25">
      <c r="A30" s="9" t="s">
        <v>161</v>
      </c>
      <c r="B30" s="139">
        <f t="shared" ref="B30:I30" si="8">SUM(B33)</f>
        <v>0</v>
      </c>
      <c r="C30" s="139">
        <f t="shared" si="8"/>
        <v>0</v>
      </c>
      <c r="D30" s="139">
        <f t="shared" si="8"/>
        <v>0</v>
      </c>
      <c r="E30" s="139">
        <f t="shared" si="8"/>
        <v>0</v>
      </c>
      <c r="F30" s="139">
        <f t="shared" si="8"/>
        <v>0</v>
      </c>
      <c r="G30" s="139">
        <f t="shared" si="8"/>
        <v>0</v>
      </c>
      <c r="H30" s="139">
        <f t="shared" si="8"/>
        <v>0</v>
      </c>
      <c r="I30" s="139">
        <f t="shared" si="8"/>
        <v>0</v>
      </c>
    </row>
    <row r="31" spans="1:11" ht="28.5" customHeight="1" x14ac:dyDescent="0.25">
      <c r="A31" s="16" t="s">
        <v>128</v>
      </c>
      <c r="B31" s="134">
        <v>463</v>
      </c>
      <c r="C31" s="133">
        <v>1010</v>
      </c>
      <c r="D31" s="133">
        <v>0</v>
      </c>
      <c r="E31" s="133">
        <v>0</v>
      </c>
      <c r="F31" s="133">
        <v>0</v>
      </c>
      <c r="G31" s="133">
        <v>0</v>
      </c>
      <c r="H31" s="133">
        <v>33</v>
      </c>
      <c r="I31" s="133">
        <v>25</v>
      </c>
    </row>
    <row r="32" spans="1:11" ht="40.5" customHeight="1" x14ac:dyDescent="0.25">
      <c r="A32" s="16" t="s">
        <v>129</v>
      </c>
      <c r="B32" s="133">
        <v>0</v>
      </c>
      <c r="C32" s="133">
        <v>0</v>
      </c>
      <c r="D32" s="133">
        <v>0</v>
      </c>
      <c r="E32" s="133">
        <v>0</v>
      </c>
      <c r="F32" s="133">
        <v>0</v>
      </c>
      <c r="G32" s="133">
        <v>0</v>
      </c>
      <c r="H32" s="133">
        <v>0</v>
      </c>
      <c r="I32" s="133">
        <v>0</v>
      </c>
      <c r="J32" s="158"/>
      <c r="K32" s="159"/>
    </row>
    <row r="33" spans="1:9" ht="15" customHeight="1" x14ac:dyDescent="0.25">
      <c r="A33" s="16" t="s">
        <v>130</v>
      </c>
      <c r="B33" s="133">
        <v>0</v>
      </c>
      <c r="C33" s="133">
        <v>0</v>
      </c>
      <c r="D33" s="133">
        <v>0</v>
      </c>
      <c r="E33" s="133">
        <v>0</v>
      </c>
      <c r="F33" s="133">
        <v>0</v>
      </c>
      <c r="G33" s="133">
        <v>0</v>
      </c>
      <c r="H33" s="133">
        <v>0</v>
      </c>
      <c r="I33" s="133">
        <v>0</v>
      </c>
    </row>
    <row r="34" spans="1:9" s="98" customFormat="1" ht="15" x14ac:dyDescent="0.25">
      <c r="A34" s="110" t="s">
        <v>166</v>
      </c>
      <c r="B34" s="138">
        <f>SUM(B31+B32+B33)</f>
        <v>463</v>
      </c>
      <c r="C34" s="138">
        <f t="shared" ref="C34:I34" si="9">SUM(C31+C32+C33)</f>
        <v>1010</v>
      </c>
      <c r="D34" s="138">
        <f t="shared" si="9"/>
        <v>0</v>
      </c>
      <c r="E34" s="138">
        <f t="shared" si="9"/>
        <v>0</v>
      </c>
      <c r="F34" s="138">
        <f t="shared" si="9"/>
        <v>0</v>
      </c>
      <c r="G34" s="138">
        <f t="shared" si="9"/>
        <v>0</v>
      </c>
      <c r="H34" s="138">
        <f t="shared" si="9"/>
        <v>33</v>
      </c>
      <c r="I34" s="138">
        <f t="shared" si="9"/>
        <v>25</v>
      </c>
    </row>
    <row r="35" spans="1:9" ht="27.75" customHeight="1" x14ac:dyDescent="0.25">
      <c r="A35" s="21" t="s">
        <v>162</v>
      </c>
      <c r="B35" s="139">
        <f>SUM(B36+B37)</f>
        <v>148</v>
      </c>
      <c r="C35" s="139">
        <f t="shared" ref="C35:I35" si="10">SUM(C36+C37)</f>
        <v>3730</v>
      </c>
      <c r="D35" s="139">
        <f t="shared" si="10"/>
        <v>0</v>
      </c>
      <c r="E35" s="139">
        <f t="shared" si="10"/>
        <v>0</v>
      </c>
      <c r="F35" s="139">
        <f t="shared" si="10"/>
        <v>0</v>
      </c>
      <c r="G35" s="139">
        <f t="shared" si="10"/>
        <v>0</v>
      </c>
      <c r="H35" s="139">
        <f t="shared" si="10"/>
        <v>44</v>
      </c>
      <c r="I35" s="139">
        <f t="shared" si="10"/>
        <v>30</v>
      </c>
    </row>
    <row r="36" spans="1:9" ht="15" customHeight="1" x14ac:dyDescent="0.25">
      <c r="A36" s="11" t="s">
        <v>151</v>
      </c>
      <c r="B36" s="140">
        <v>116</v>
      </c>
      <c r="C36" s="140">
        <v>2900</v>
      </c>
      <c r="D36" s="140">
        <v>0</v>
      </c>
      <c r="E36" s="140">
        <v>0</v>
      </c>
      <c r="F36" s="140">
        <v>0</v>
      </c>
      <c r="G36" s="140">
        <v>0</v>
      </c>
      <c r="H36" s="140">
        <v>37</v>
      </c>
      <c r="I36" s="140">
        <v>30</v>
      </c>
    </row>
    <row r="37" spans="1:9" ht="41.25" customHeight="1" x14ac:dyDescent="0.25">
      <c r="A37" s="23" t="s">
        <v>152</v>
      </c>
      <c r="B37" s="140">
        <v>32</v>
      </c>
      <c r="C37" s="140">
        <v>830</v>
      </c>
      <c r="D37" s="140">
        <v>0</v>
      </c>
      <c r="E37" s="140">
        <v>0</v>
      </c>
      <c r="F37" s="140">
        <v>0</v>
      </c>
      <c r="G37" s="140">
        <v>0</v>
      </c>
      <c r="H37" s="140">
        <v>7</v>
      </c>
      <c r="I37" s="140">
        <v>0</v>
      </c>
    </row>
    <row r="38" spans="1:9" ht="28.5" customHeight="1" x14ac:dyDescent="0.25">
      <c r="A38" s="9" t="s">
        <v>163</v>
      </c>
      <c r="B38" s="139">
        <f>SUM(B39+B40+B41)</f>
        <v>420</v>
      </c>
      <c r="C38" s="139">
        <f t="shared" ref="C38:I38" si="11">SUM(C39+C40+C41)</f>
        <v>6489</v>
      </c>
      <c r="D38" s="139">
        <f t="shared" si="11"/>
        <v>605</v>
      </c>
      <c r="E38" s="139">
        <f t="shared" si="11"/>
        <v>76</v>
      </c>
      <c r="F38" s="139">
        <f t="shared" si="11"/>
        <v>1045</v>
      </c>
      <c r="G38" s="139">
        <f t="shared" si="11"/>
        <v>0</v>
      </c>
      <c r="H38" s="139">
        <f t="shared" si="11"/>
        <v>127</v>
      </c>
      <c r="I38" s="139">
        <f t="shared" si="11"/>
        <v>24</v>
      </c>
    </row>
    <row r="39" spans="1:9" ht="26.4" x14ac:dyDescent="0.25">
      <c r="A39" s="11" t="s">
        <v>153</v>
      </c>
      <c r="B39" s="140">
        <v>117</v>
      </c>
      <c r="C39" s="140">
        <v>1263</v>
      </c>
      <c r="D39" s="140">
        <v>0</v>
      </c>
      <c r="E39" s="140">
        <v>0</v>
      </c>
      <c r="F39" s="140">
        <v>0</v>
      </c>
      <c r="G39" s="140">
        <v>0</v>
      </c>
      <c r="H39" s="140">
        <v>31</v>
      </c>
      <c r="I39" s="140">
        <v>13</v>
      </c>
    </row>
    <row r="40" spans="1:9" ht="41.25" customHeight="1" x14ac:dyDescent="0.25">
      <c r="A40" s="11" t="s">
        <v>154</v>
      </c>
      <c r="B40" s="140">
        <v>85</v>
      </c>
      <c r="C40" s="140">
        <v>1856</v>
      </c>
      <c r="D40" s="140">
        <v>234</v>
      </c>
      <c r="E40" s="140">
        <v>21</v>
      </c>
      <c r="F40" s="140">
        <v>460</v>
      </c>
      <c r="G40" s="140">
        <v>0</v>
      </c>
      <c r="H40" s="140">
        <v>45</v>
      </c>
      <c r="I40" s="140">
        <v>8</v>
      </c>
    </row>
    <row r="41" spans="1:9" ht="26.4" x14ac:dyDescent="0.25">
      <c r="A41" s="11" t="s">
        <v>155</v>
      </c>
      <c r="B41" s="140">
        <v>218</v>
      </c>
      <c r="C41" s="140">
        <v>3370</v>
      </c>
      <c r="D41" s="140">
        <v>371</v>
      </c>
      <c r="E41" s="140">
        <v>55</v>
      </c>
      <c r="F41" s="140">
        <v>585</v>
      </c>
      <c r="G41" s="140">
        <v>0</v>
      </c>
      <c r="H41" s="150">
        <v>51</v>
      </c>
      <c r="I41" s="150">
        <v>3</v>
      </c>
    </row>
    <row r="42" spans="1:9" ht="32.25" customHeight="1" x14ac:dyDescent="0.25">
      <c r="A42" s="12" t="s">
        <v>164</v>
      </c>
      <c r="B42" s="139">
        <f t="shared" ref="B42:I42" si="12">B43+B44</f>
        <v>121</v>
      </c>
      <c r="C42" s="139">
        <f t="shared" si="12"/>
        <v>344</v>
      </c>
      <c r="D42" s="139">
        <f t="shared" si="12"/>
        <v>7</v>
      </c>
      <c r="E42" s="139">
        <f t="shared" si="12"/>
        <v>63</v>
      </c>
      <c r="F42" s="139">
        <f t="shared" si="12"/>
        <v>118</v>
      </c>
      <c r="G42" s="139">
        <f t="shared" si="12"/>
        <v>0</v>
      </c>
      <c r="H42" s="139">
        <f t="shared" si="12"/>
        <v>25</v>
      </c>
      <c r="I42" s="139">
        <f t="shared" si="12"/>
        <v>11</v>
      </c>
    </row>
    <row r="43" spans="1:9" ht="22.5" customHeight="1" x14ac:dyDescent="0.25">
      <c r="A43" s="94" t="s">
        <v>156</v>
      </c>
      <c r="B43" s="140">
        <v>35</v>
      </c>
      <c r="C43" s="140">
        <v>160</v>
      </c>
      <c r="D43" s="140">
        <v>0</v>
      </c>
      <c r="E43" s="140">
        <v>60</v>
      </c>
      <c r="F43" s="140">
        <v>78</v>
      </c>
      <c r="G43" s="140">
        <v>0</v>
      </c>
      <c r="H43" s="140">
        <v>22</v>
      </c>
      <c r="I43" s="140">
        <v>11</v>
      </c>
    </row>
    <row r="44" spans="1:9" ht="43.5" customHeight="1" x14ac:dyDescent="0.25">
      <c r="A44" s="95" t="s">
        <v>157</v>
      </c>
      <c r="B44" s="140">
        <v>86</v>
      </c>
      <c r="C44" s="140">
        <v>184</v>
      </c>
      <c r="D44" s="140">
        <v>7</v>
      </c>
      <c r="E44" s="140">
        <v>3</v>
      </c>
      <c r="F44" s="140">
        <v>40</v>
      </c>
      <c r="G44" s="140">
        <v>0</v>
      </c>
      <c r="H44" s="140">
        <v>3</v>
      </c>
      <c r="I44" s="140">
        <v>0</v>
      </c>
    </row>
    <row r="45" spans="1:9" ht="26.4" x14ac:dyDescent="0.25">
      <c r="A45" s="96" t="s">
        <v>168</v>
      </c>
      <c r="B45" s="192">
        <f>SUM(B6+B9+B12+B17)</f>
        <v>153154</v>
      </c>
      <c r="C45" s="192">
        <f t="shared" ref="C45:I45" si="13">SUM(C6+C9+C12+C17)</f>
        <v>264148</v>
      </c>
      <c r="D45" s="192">
        <f t="shared" si="13"/>
        <v>303221</v>
      </c>
      <c r="E45" s="192">
        <f t="shared" si="13"/>
        <v>786</v>
      </c>
      <c r="F45" s="192">
        <f t="shared" si="13"/>
        <v>5796</v>
      </c>
      <c r="G45" s="192">
        <f t="shared" si="13"/>
        <v>585</v>
      </c>
      <c r="H45" s="192">
        <f t="shared" si="13"/>
        <v>6026</v>
      </c>
      <c r="I45" s="192">
        <f t="shared" si="13"/>
        <v>533</v>
      </c>
    </row>
  </sheetData>
  <mergeCells count="13">
    <mergeCell ref="A2:A4"/>
    <mergeCell ref="A1:I1"/>
    <mergeCell ref="I3:I4"/>
    <mergeCell ref="B2:D2"/>
    <mergeCell ref="E2:G2"/>
    <mergeCell ref="H2:I2"/>
    <mergeCell ref="B3:B4"/>
    <mergeCell ref="C3:C4"/>
    <mergeCell ref="D3:D4"/>
    <mergeCell ref="E3:E4"/>
    <mergeCell ref="F3:F4"/>
    <mergeCell ref="G3:G4"/>
    <mergeCell ref="H3:H4"/>
  </mergeCells>
  <pageMargins left="0.7" right="0.7" top="0.75" bottom="0.75" header="0.51180555555555496" footer="0.51180555555555496"/>
  <pageSetup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7"/>
  <sheetViews>
    <sheetView tabSelected="1" topLeftCell="C1" zoomScale="98" zoomScaleNormal="98" workbookViewId="0">
      <selection activeCell="M6" sqref="M6"/>
    </sheetView>
  </sheetViews>
  <sheetFormatPr defaultRowHeight="15" x14ac:dyDescent="0.25"/>
  <cols>
    <col min="1" max="1" width="55.88671875" style="28" customWidth="1"/>
    <col min="2" max="2" width="9.109375" style="28" customWidth="1"/>
    <col min="3" max="3" width="9.44140625" style="28" customWidth="1"/>
    <col min="4" max="4" width="7.6640625" style="28" customWidth="1"/>
    <col min="5" max="5" width="7.88671875" style="28" customWidth="1"/>
    <col min="6" max="6" width="5.44140625" style="28" customWidth="1"/>
    <col min="7" max="8" width="5.5546875" style="28" customWidth="1"/>
    <col min="9" max="9" width="6.44140625" style="28" customWidth="1"/>
    <col min="10" max="10" width="7.33203125" style="28" customWidth="1"/>
    <col min="11" max="11" width="10.44140625" style="117" customWidth="1"/>
    <col min="12" max="12" width="9.88671875" style="28" customWidth="1"/>
    <col min="13" max="13" width="10.6640625" style="117" customWidth="1"/>
    <col min="14" max="14" width="6.6640625" style="28" customWidth="1"/>
    <col min="15" max="15" width="7.44140625" style="28" customWidth="1"/>
    <col min="16" max="16" width="6.88671875" style="28" customWidth="1"/>
    <col min="17" max="17" width="6.33203125" style="28" customWidth="1"/>
    <col min="18" max="18" width="5.44140625" style="28" customWidth="1"/>
    <col min="19" max="19" width="9.109375" style="28" hidden="1" customWidth="1"/>
    <col min="20" max="20" width="6.5546875" style="49" customWidth="1"/>
    <col min="21" max="21" width="6.44140625" style="28" customWidth="1"/>
    <col min="22" max="22" width="5.44140625" style="28" customWidth="1"/>
    <col min="23" max="23" width="7.5546875" style="28" customWidth="1"/>
    <col min="24" max="1025" width="9.109375" style="28" customWidth="1"/>
  </cols>
  <sheetData>
    <row r="1" spans="1:1025" ht="13.2" x14ac:dyDescent="0.25">
      <c r="A1" s="346" t="s">
        <v>0</v>
      </c>
      <c r="B1" s="311" t="s">
        <v>95</v>
      </c>
      <c r="C1" s="311"/>
      <c r="D1" s="311"/>
      <c r="E1" s="311"/>
      <c r="F1" s="311"/>
      <c r="G1" s="311"/>
      <c r="H1" s="311"/>
      <c r="I1" s="311"/>
      <c r="J1" s="311" t="s">
        <v>96</v>
      </c>
      <c r="K1" s="311"/>
      <c r="L1" s="311"/>
      <c r="M1" s="311"/>
      <c r="N1" s="311"/>
      <c r="O1" s="311"/>
      <c r="P1" s="311"/>
      <c r="Q1" s="311"/>
      <c r="R1" s="311"/>
      <c r="S1" s="311"/>
      <c r="T1" s="311"/>
      <c r="U1" s="311"/>
      <c r="V1" s="311"/>
      <c r="W1" s="311"/>
    </row>
    <row r="2" spans="1:1025" ht="27" customHeight="1" x14ac:dyDescent="0.25">
      <c r="A2" s="346"/>
      <c r="B2" s="311" t="s">
        <v>97</v>
      </c>
      <c r="C2" s="311"/>
      <c r="D2" s="311"/>
      <c r="E2" s="311"/>
      <c r="F2" s="311" t="s">
        <v>98</v>
      </c>
      <c r="G2" s="311"/>
      <c r="H2" s="311"/>
      <c r="I2" s="311"/>
      <c r="J2" s="318" t="s">
        <v>24</v>
      </c>
      <c r="K2" s="349" t="s">
        <v>99</v>
      </c>
      <c r="L2" s="350" t="s">
        <v>100</v>
      </c>
      <c r="M2" s="350"/>
      <c r="N2" s="350"/>
      <c r="O2" s="350"/>
      <c r="P2" s="350"/>
      <c r="Q2" s="350"/>
      <c r="R2" s="350"/>
      <c r="S2" s="1"/>
      <c r="T2" s="277" t="s">
        <v>101</v>
      </c>
      <c r="U2" s="277"/>
      <c r="V2" s="277"/>
      <c r="W2" s="277"/>
    </row>
    <row r="3" spans="1:1025" ht="54.75" customHeight="1" x14ac:dyDescent="0.25">
      <c r="A3" s="346"/>
      <c r="B3" s="275" t="s">
        <v>102</v>
      </c>
      <c r="C3" s="275" t="s">
        <v>103</v>
      </c>
      <c r="D3" s="275" t="s">
        <v>104</v>
      </c>
      <c r="E3" s="275" t="s">
        <v>105</v>
      </c>
      <c r="F3" s="275" t="s">
        <v>102</v>
      </c>
      <c r="G3" s="275" t="s">
        <v>103</v>
      </c>
      <c r="H3" s="275" t="s">
        <v>104</v>
      </c>
      <c r="I3" s="275" t="s">
        <v>106</v>
      </c>
      <c r="J3" s="318"/>
      <c r="K3" s="349"/>
      <c r="L3" s="306" t="s">
        <v>24</v>
      </c>
      <c r="M3" s="348" t="s">
        <v>107</v>
      </c>
      <c r="N3" s="275" t="s">
        <v>108</v>
      </c>
      <c r="O3" s="277" t="s">
        <v>109</v>
      </c>
      <c r="P3" s="277"/>
      <c r="Q3" s="277" t="s">
        <v>110</v>
      </c>
      <c r="R3" s="277"/>
      <c r="S3" s="1"/>
      <c r="T3" s="347" t="s">
        <v>24</v>
      </c>
      <c r="U3" s="275" t="s">
        <v>111</v>
      </c>
      <c r="V3" s="275" t="s">
        <v>112</v>
      </c>
      <c r="W3" s="275" t="s">
        <v>113</v>
      </c>
    </row>
    <row r="4" spans="1:1025" ht="51.75" customHeight="1" x14ac:dyDescent="0.25">
      <c r="A4" s="346"/>
      <c r="B4" s="275"/>
      <c r="C4" s="275"/>
      <c r="D4" s="275"/>
      <c r="E4" s="275"/>
      <c r="F4" s="275"/>
      <c r="G4" s="275"/>
      <c r="H4" s="275"/>
      <c r="I4" s="275"/>
      <c r="J4" s="318"/>
      <c r="K4" s="349"/>
      <c r="L4" s="306"/>
      <c r="M4" s="348"/>
      <c r="N4" s="275"/>
      <c r="O4" s="306" t="s">
        <v>24</v>
      </c>
      <c r="P4" s="275" t="s">
        <v>114</v>
      </c>
      <c r="Q4" s="306" t="s">
        <v>24</v>
      </c>
      <c r="R4" s="275" t="s">
        <v>114</v>
      </c>
      <c r="S4" s="1"/>
      <c r="T4" s="347"/>
      <c r="U4" s="275"/>
      <c r="V4" s="275"/>
      <c r="W4" s="275"/>
    </row>
    <row r="5" spans="1:1025" ht="20.25" customHeight="1" x14ac:dyDescent="0.25">
      <c r="A5" s="346"/>
      <c r="B5" s="275"/>
      <c r="C5" s="53" t="s">
        <v>27</v>
      </c>
      <c r="D5" s="275"/>
      <c r="E5" s="53" t="s">
        <v>27</v>
      </c>
      <c r="F5" s="275"/>
      <c r="G5" s="53" t="s">
        <v>27</v>
      </c>
      <c r="H5" s="275"/>
      <c r="I5" s="53" t="s">
        <v>27</v>
      </c>
      <c r="J5" s="318"/>
      <c r="K5" s="349"/>
      <c r="L5" s="306"/>
      <c r="M5" s="348"/>
      <c r="N5" s="275"/>
      <c r="O5" s="306"/>
      <c r="P5" s="275"/>
      <c r="Q5" s="306"/>
      <c r="R5" s="275"/>
      <c r="S5" s="1"/>
      <c r="T5" s="347"/>
      <c r="U5" s="275"/>
      <c r="V5" s="275"/>
      <c r="W5" s="275"/>
    </row>
    <row r="6" spans="1:1025" ht="15" customHeight="1" x14ac:dyDescent="0.25">
      <c r="A6" s="211" t="s">
        <v>201</v>
      </c>
      <c r="B6" s="224">
        <v>108</v>
      </c>
      <c r="C6" s="211">
        <v>109</v>
      </c>
      <c r="D6" s="211">
        <v>110</v>
      </c>
      <c r="E6" s="211">
        <v>111</v>
      </c>
      <c r="F6" s="211">
        <v>112</v>
      </c>
      <c r="G6" s="211">
        <v>113</v>
      </c>
      <c r="H6" s="211">
        <v>114</v>
      </c>
      <c r="I6" s="211">
        <v>115</v>
      </c>
      <c r="J6" s="211">
        <v>116</v>
      </c>
      <c r="K6" s="225">
        <v>117</v>
      </c>
      <c r="L6" s="225">
        <v>118</v>
      </c>
      <c r="M6" s="225">
        <v>119</v>
      </c>
      <c r="N6" s="211">
        <v>120</v>
      </c>
      <c r="O6" s="211">
        <v>121</v>
      </c>
      <c r="P6" s="211">
        <v>122</v>
      </c>
      <c r="Q6" s="211">
        <v>123</v>
      </c>
      <c r="R6" s="211">
        <v>124</v>
      </c>
      <c r="S6" s="219">
        <v>138</v>
      </c>
      <c r="T6" s="226">
        <v>125</v>
      </c>
      <c r="U6" s="211">
        <v>126</v>
      </c>
      <c r="V6" s="211">
        <v>127</v>
      </c>
      <c r="W6" s="211">
        <v>128</v>
      </c>
    </row>
    <row r="7" spans="1:1025" s="98" customFormat="1" x14ac:dyDescent="0.25">
      <c r="A7" s="89" t="s">
        <v>134</v>
      </c>
      <c r="B7" s="138">
        <f>SUM(B8+B9)</f>
        <v>414</v>
      </c>
      <c r="C7" s="138">
        <f t="shared" ref="C7:W7" si="0">SUM(C8+C9)</f>
        <v>414</v>
      </c>
      <c r="D7" s="138">
        <f t="shared" si="0"/>
        <v>0</v>
      </c>
      <c r="E7" s="138">
        <f t="shared" si="0"/>
        <v>0</v>
      </c>
      <c r="F7" s="138">
        <f t="shared" si="0"/>
        <v>418</v>
      </c>
      <c r="G7" s="138">
        <f t="shared" si="0"/>
        <v>417</v>
      </c>
      <c r="H7" s="138">
        <f t="shared" si="0"/>
        <v>12</v>
      </c>
      <c r="I7" s="138">
        <f t="shared" si="0"/>
        <v>12</v>
      </c>
      <c r="J7" s="138">
        <f t="shared" si="0"/>
        <v>298</v>
      </c>
      <c r="K7" s="161">
        <f t="shared" si="0"/>
        <v>271</v>
      </c>
      <c r="L7" s="138">
        <f t="shared" si="0"/>
        <v>224</v>
      </c>
      <c r="M7" s="161">
        <f t="shared" si="0"/>
        <v>194</v>
      </c>
      <c r="N7" s="138">
        <f t="shared" si="0"/>
        <v>11</v>
      </c>
      <c r="O7" s="138">
        <f t="shared" si="0"/>
        <v>193</v>
      </c>
      <c r="P7" s="138">
        <f t="shared" si="0"/>
        <v>83</v>
      </c>
      <c r="Q7" s="138">
        <f t="shared" si="0"/>
        <v>31</v>
      </c>
      <c r="R7" s="138">
        <f t="shared" si="0"/>
        <v>3</v>
      </c>
      <c r="S7" s="138">
        <f t="shared" si="0"/>
        <v>20</v>
      </c>
      <c r="T7" s="138">
        <f t="shared" si="0"/>
        <v>105</v>
      </c>
      <c r="U7" s="138">
        <f t="shared" si="0"/>
        <v>22</v>
      </c>
      <c r="V7" s="138">
        <f t="shared" si="0"/>
        <v>45</v>
      </c>
      <c r="W7" s="138">
        <f t="shared" si="0"/>
        <v>38</v>
      </c>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c r="GJ7" s="71"/>
      <c r="GK7" s="71"/>
      <c r="GL7" s="71"/>
      <c r="GM7" s="71"/>
      <c r="GN7" s="71"/>
      <c r="GO7" s="71"/>
      <c r="GP7" s="71"/>
      <c r="GQ7" s="71"/>
      <c r="GR7" s="71"/>
      <c r="GS7" s="71"/>
      <c r="GT7" s="71"/>
      <c r="GU7" s="71"/>
      <c r="GV7" s="71"/>
      <c r="GW7" s="71"/>
      <c r="GX7" s="71"/>
      <c r="GY7" s="71"/>
      <c r="GZ7" s="71"/>
      <c r="HA7" s="71"/>
      <c r="HB7" s="71"/>
      <c r="HC7" s="71"/>
      <c r="HD7" s="71"/>
      <c r="HE7" s="71"/>
      <c r="HF7" s="71"/>
      <c r="HG7" s="71"/>
      <c r="HH7" s="71"/>
      <c r="HI7" s="71"/>
      <c r="HJ7" s="71"/>
      <c r="HK7" s="71"/>
      <c r="HL7" s="71"/>
      <c r="HM7" s="71"/>
      <c r="HN7" s="71"/>
      <c r="HO7" s="71"/>
      <c r="HP7" s="71"/>
      <c r="HQ7" s="71"/>
      <c r="HR7" s="71"/>
      <c r="HS7" s="71"/>
      <c r="HT7" s="71"/>
      <c r="HU7" s="71"/>
      <c r="HV7" s="71"/>
      <c r="HW7" s="71"/>
      <c r="HX7" s="71"/>
      <c r="HY7" s="71"/>
      <c r="HZ7" s="71"/>
      <c r="IA7" s="71"/>
      <c r="IB7" s="71"/>
      <c r="IC7" s="71"/>
      <c r="ID7" s="71"/>
      <c r="IE7" s="71"/>
      <c r="IF7" s="71"/>
      <c r="IG7" s="71"/>
      <c r="IH7" s="71"/>
      <c r="II7" s="71"/>
      <c r="IJ7" s="71"/>
      <c r="IK7" s="71"/>
      <c r="IL7" s="71"/>
      <c r="IM7" s="71"/>
      <c r="IN7" s="71"/>
      <c r="IO7" s="71"/>
      <c r="IP7" s="71"/>
      <c r="IQ7" s="71"/>
      <c r="IR7" s="71"/>
      <c r="IS7" s="71"/>
      <c r="IT7" s="71"/>
      <c r="IU7" s="71"/>
      <c r="IV7" s="71"/>
      <c r="IW7" s="71"/>
      <c r="IX7" s="71"/>
      <c r="IY7" s="71"/>
      <c r="IZ7" s="71"/>
      <c r="JA7" s="71"/>
      <c r="JB7" s="71"/>
      <c r="JC7" s="71"/>
      <c r="JD7" s="71"/>
      <c r="JE7" s="71"/>
      <c r="JF7" s="71"/>
      <c r="JG7" s="71"/>
      <c r="JH7" s="71"/>
      <c r="JI7" s="71"/>
      <c r="JJ7" s="71"/>
      <c r="JK7" s="71"/>
      <c r="JL7" s="71"/>
      <c r="JM7" s="71"/>
      <c r="JN7" s="71"/>
      <c r="JO7" s="71"/>
      <c r="JP7" s="71"/>
      <c r="JQ7" s="71"/>
      <c r="JR7" s="71"/>
      <c r="JS7" s="71"/>
      <c r="JT7" s="71"/>
      <c r="JU7" s="71"/>
      <c r="JV7" s="71"/>
      <c r="JW7" s="71"/>
      <c r="JX7" s="71"/>
      <c r="JY7" s="71"/>
      <c r="JZ7" s="71"/>
      <c r="KA7" s="71"/>
      <c r="KB7" s="71"/>
      <c r="KC7" s="71"/>
      <c r="KD7" s="71"/>
      <c r="KE7" s="71"/>
      <c r="KF7" s="71"/>
      <c r="KG7" s="71"/>
      <c r="KH7" s="71"/>
      <c r="KI7" s="71"/>
      <c r="KJ7" s="71"/>
      <c r="KK7" s="71"/>
      <c r="KL7" s="71"/>
      <c r="KM7" s="71"/>
      <c r="KN7" s="71"/>
      <c r="KO7" s="71"/>
      <c r="KP7" s="71"/>
      <c r="KQ7" s="71"/>
      <c r="KR7" s="71"/>
      <c r="KS7" s="71"/>
      <c r="KT7" s="71"/>
      <c r="KU7" s="71"/>
      <c r="KV7" s="71"/>
      <c r="KW7" s="71"/>
      <c r="KX7" s="71"/>
      <c r="KY7" s="71"/>
      <c r="KZ7" s="71"/>
      <c r="LA7" s="71"/>
      <c r="LB7" s="71"/>
      <c r="LC7" s="71"/>
      <c r="LD7" s="71"/>
      <c r="LE7" s="71"/>
      <c r="LF7" s="71"/>
      <c r="LG7" s="71"/>
      <c r="LH7" s="71"/>
      <c r="LI7" s="71"/>
      <c r="LJ7" s="71"/>
      <c r="LK7" s="71"/>
      <c r="LL7" s="71"/>
      <c r="LM7" s="71"/>
      <c r="LN7" s="71"/>
      <c r="LO7" s="71"/>
      <c r="LP7" s="71"/>
      <c r="LQ7" s="71"/>
      <c r="LR7" s="71"/>
      <c r="LS7" s="71"/>
      <c r="LT7" s="71"/>
      <c r="LU7" s="71"/>
      <c r="LV7" s="71"/>
      <c r="LW7" s="71"/>
      <c r="LX7" s="71"/>
      <c r="LY7" s="71"/>
      <c r="LZ7" s="71"/>
      <c r="MA7" s="71"/>
      <c r="MB7" s="71"/>
      <c r="MC7" s="71"/>
      <c r="MD7" s="71"/>
      <c r="ME7" s="71"/>
      <c r="MF7" s="71"/>
      <c r="MG7" s="71"/>
      <c r="MH7" s="71"/>
      <c r="MI7" s="71"/>
      <c r="MJ7" s="71"/>
      <c r="MK7" s="71"/>
      <c r="ML7" s="71"/>
      <c r="MM7" s="71"/>
      <c r="MN7" s="71"/>
      <c r="MO7" s="71"/>
      <c r="MP7" s="71"/>
      <c r="MQ7" s="71"/>
      <c r="MR7" s="71"/>
      <c r="MS7" s="71"/>
      <c r="MT7" s="71"/>
      <c r="MU7" s="71"/>
      <c r="MV7" s="71"/>
      <c r="MW7" s="71"/>
      <c r="MX7" s="71"/>
      <c r="MY7" s="71"/>
      <c r="MZ7" s="71"/>
      <c r="NA7" s="71"/>
      <c r="NB7" s="71"/>
      <c r="NC7" s="71"/>
      <c r="ND7" s="71"/>
      <c r="NE7" s="71"/>
      <c r="NF7" s="71"/>
      <c r="NG7" s="71"/>
      <c r="NH7" s="71"/>
      <c r="NI7" s="71"/>
      <c r="NJ7" s="71"/>
      <c r="NK7" s="71"/>
      <c r="NL7" s="71"/>
      <c r="NM7" s="71"/>
      <c r="NN7" s="71"/>
      <c r="NO7" s="71"/>
      <c r="NP7" s="71"/>
      <c r="NQ7" s="71"/>
      <c r="NR7" s="71"/>
      <c r="NS7" s="71"/>
      <c r="NT7" s="71"/>
      <c r="NU7" s="71"/>
      <c r="NV7" s="71"/>
      <c r="NW7" s="71"/>
      <c r="NX7" s="71"/>
      <c r="NY7" s="71"/>
      <c r="NZ7" s="71"/>
      <c r="OA7" s="71"/>
      <c r="OB7" s="71"/>
      <c r="OC7" s="71"/>
      <c r="OD7" s="71"/>
      <c r="OE7" s="71"/>
      <c r="OF7" s="71"/>
      <c r="OG7" s="71"/>
      <c r="OH7" s="71"/>
      <c r="OI7" s="71"/>
      <c r="OJ7" s="71"/>
      <c r="OK7" s="71"/>
      <c r="OL7" s="71"/>
      <c r="OM7" s="71"/>
      <c r="ON7" s="71"/>
      <c r="OO7" s="71"/>
      <c r="OP7" s="71"/>
      <c r="OQ7" s="71"/>
      <c r="OR7" s="71"/>
      <c r="OS7" s="71"/>
      <c r="OT7" s="71"/>
      <c r="OU7" s="71"/>
      <c r="OV7" s="71"/>
      <c r="OW7" s="71"/>
      <c r="OX7" s="71"/>
      <c r="OY7" s="71"/>
      <c r="OZ7" s="71"/>
      <c r="PA7" s="71"/>
      <c r="PB7" s="71"/>
      <c r="PC7" s="71"/>
      <c r="PD7" s="71"/>
      <c r="PE7" s="71"/>
      <c r="PF7" s="71"/>
      <c r="PG7" s="71"/>
      <c r="PH7" s="71"/>
      <c r="PI7" s="71"/>
      <c r="PJ7" s="71"/>
      <c r="PK7" s="71"/>
      <c r="PL7" s="71"/>
      <c r="PM7" s="71"/>
      <c r="PN7" s="71"/>
      <c r="PO7" s="71"/>
      <c r="PP7" s="71"/>
      <c r="PQ7" s="71"/>
      <c r="PR7" s="71"/>
      <c r="PS7" s="71"/>
      <c r="PT7" s="71"/>
      <c r="PU7" s="71"/>
      <c r="PV7" s="71"/>
      <c r="PW7" s="71"/>
      <c r="PX7" s="71"/>
      <c r="PY7" s="71"/>
      <c r="PZ7" s="71"/>
      <c r="QA7" s="71"/>
      <c r="QB7" s="71"/>
      <c r="QC7" s="71"/>
      <c r="QD7" s="71"/>
      <c r="QE7" s="71"/>
      <c r="QF7" s="71"/>
      <c r="QG7" s="71"/>
      <c r="QH7" s="71"/>
      <c r="QI7" s="71"/>
      <c r="QJ7" s="71"/>
      <c r="QK7" s="71"/>
      <c r="QL7" s="71"/>
      <c r="QM7" s="71"/>
      <c r="QN7" s="71"/>
      <c r="QO7" s="71"/>
      <c r="QP7" s="71"/>
      <c r="QQ7" s="71"/>
      <c r="QR7" s="71"/>
      <c r="QS7" s="71"/>
      <c r="QT7" s="71"/>
      <c r="QU7" s="71"/>
      <c r="QV7" s="71"/>
      <c r="QW7" s="71"/>
      <c r="QX7" s="71"/>
      <c r="QY7" s="71"/>
      <c r="QZ7" s="71"/>
      <c r="RA7" s="71"/>
      <c r="RB7" s="71"/>
      <c r="RC7" s="71"/>
      <c r="RD7" s="71"/>
      <c r="RE7" s="71"/>
      <c r="RF7" s="71"/>
      <c r="RG7" s="71"/>
      <c r="RH7" s="71"/>
      <c r="RI7" s="71"/>
      <c r="RJ7" s="71"/>
      <c r="RK7" s="71"/>
      <c r="RL7" s="71"/>
      <c r="RM7" s="71"/>
      <c r="RN7" s="71"/>
      <c r="RO7" s="71"/>
      <c r="RP7" s="71"/>
      <c r="RQ7" s="71"/>
      <c r="RR7" s="71"/>
      <c r="RS7" s="71"/>
      <c r="RT7" s="71"/>
      <c r="RU7" s="71"/>
      <c r="RV7" s="71"/>
      <c r="RW7" s="71"/>
      <c r="RX7" s="71"/>
      <c r="RY7" s="71"/>
      <c r="RZ7" s="71"/>
      <c r="SA7" s="71"/>
      <c r="SB7" s="71"/>
      <c r="SC7" s="71"/>
      <c r="SD7" s="71"/>
      <c r="SE7" s="71"/>
      <c r="SF7" s="71"/>
      <c r="SG7" s="71"/>
      <c r="SH7" s="71"/>
      <c r="SI7" s="71"/>
      <c r="SJ7" s="71"/>
      <c r="SK7" s="71"/>
      <c r="SL7" s="71"/>
      <c r="SM7" s="71"/>
      <c r="SN7" s="71"/>
      <c r="SO7" s="71"/>
      <c r="SP7" s="71"/>
      <c r="SQ7" s="71"/>
      <c r="SR7" s="71"/>
      <c r="SS7" s="71"/>
      <c r="ST7" s="71"/>
      <c r="SU7" s="71"/>
      <c r="SV7" s="71"/>
      <c r="SW7" s="71"/>
      <c r="SX7" s="71"/>
      <c r="SY7" s="71"/>
      <c r="SZ7" s="71"/>
      <c r="TA7" s="71"/>
      <c r="TB7" s="71"/>
      <c r="TC7" s="71"/>
      <c r="TD7" s="71"/>
      <c r="TE7" s="71"/>
      <c r="TF7" s="71"/>
      <c r="TG7" s="71"/>
      <c r="TH7" s="71"/>
      <c r="TI7" s="71"/>
      <c r="TJ7" s="71"/>
      <c r="TK7" s="71"/>
      <c r="TL7" s="71"/>
      <c r="TM7" s="71"/>
      <c r="TN7" s="71"/>
      <c r="TO7" s="71"/>
      <c r="TP7" s="71"/>
      <c r="TQ7" s="71"/>
      <c r="TR7" s="71"/>
      <c r="TS7" s="71"/>
      <c r="TT7" s="71"/>
      <c r="TU7" s="71"/>
      <c r="TV7" s="71"/>
      <c r="TW7" s="71"/>
      <c r="TX7" s="71"/>
      <c r="TY7" s="71"/>
      <c r="TZ7" s="71"/>
      <c r="UA7" s="71"/>
      <c r="UB7" s="71"/>
      <c r="UC7" s="71"/>
      <c r="UD7" s="71"/>
      <c r="UE7" s="71"/>
      <c r="UF7" s="71"/>
      <c r="UG7" s="71"/>
      <c r="UH7" s="71"/>
      <c r="UI7" s="71"/>
      <c r="UJ7" s="71"/>
      <c r="UK7" s="71"/>
      <c r="UL7" s="71"/>
      <c r="UM7" s="71"/>
      <c r="UN7" s="71"/>
      <c r="UO7" s="71"/>
      <c r="UP7" s="71"/>
      <c r="UQ7" s="71"/>
      <c r="UR7" s="71"/>
      <c r="US7" s="71"/>
      <c r="UT7" s="71"/>
      <c r="UU7" s="71"/>
      <c r="UV7" s="71"/>
      <c r="UW7" s="71"/>
      <c r="UX7" s="71"/>
      <c r="UY7" s="71"/>
      <c r="UZ7" s="71"/>
      <c r="VA7" s="71"/>
      <c r="VB7" s="71"/>
      <c r="VC7" s="71"/>
      <c r="VD7" s="71"/>
      <c r="VE7" s="71"/>
      <c r="VF7" s="71"/>
      <c r="VG7" s="71"/>
      <c r="VH7" s="71"/>
      <c r="VI7" s="71"/>
      <c r="VJ7" s="71"/>
      <c r="VK7" s="71"/>
      <c r="VL7" s="71"/>
      <c r="VM7" s="71"/>
      <c r="VN7" s="71"/>
      <c r="VO7" s="71"/>
      <c r="VP7" s="71"/>
      <c r="VQ7" s="71"/>
      <c r="VR7" s="71"/>
      <c r="VS7" s="71"/>
      <c r="VT7" s="71"/>
      <c r="VU7" s="71"/>
      <c r="VV7" s="71"/>
      <c r="VW7" s="71"/>
      <c r="VX7" s="71"/>
      <c r="VY7" s="71"/>
      <c r="VZ7" s="71"/>
      <c r="WA7" s="71"/>
      <c r="WB7" s="71"/>
      <c r="WC7" s="71"/>
      <c r="WD7" s="71"/>
      <c r="WE7" s="71"/>
      <c r="WF7" s="71"/>
      <c r="WG7" s="71"/>
      <c r="WH7" s="71"/>
      <c r="WI7" s="71"/>
      <c r="WJ7" s="71"/>
      <c r="WK7" s="71"/>
      <c r="WL7" s="71"/>
      <c r="WM7" s="71"/>
      <c r="WN7" s="71"/>
      <c r="WO7" s="71"/>
      <c r="WP7" s="71"/>
      <c r="WQ7" s="71"/>
      <c r="WR7" s="71"/>
      <c r="WS7" s="71"/>
      <c r="WT7" s="71"/>
      <c r="WU7" s="71"/>
      <c r="WV7" s="71"/>
      <c r="WW7" s="71"/>
      <c r="WX7" s="71"/>
      <c r="WY7" s="71"/>
      <c r="WZ7" s="71"/>
      <c r="XA7" s="71"/>
      <c r="XB7" s="71"/>
      <c r="XC7" s="71"/>
      <c r="XD7" s="71"/>
      <c r="XE7" s="71"/>
      <c r="XF7" s="71"/>
      <c r="XG7" s="71"/>
      <c r="XH7" s="71"/>
      <c r="XI7" s="71"/>
      <c r="XJ7" s="71"/>
      <c r="XK7" s="71"/>
      <c r="XL7" s="71"/>
      <c r="XM7" s="71"/>
      <c r="XN7" s="71"/>
      <c r="XO7" s="71"/>
      <c r="XP7" s="71"/>
      <c r="XQ7" s="71"/>
      <c r="XR7" s="71"/>
      <c r="XS7" s="71"/>
      <c r="XT7" s="71"/>
      <c r="XU7" s="71"/>
      <c r="XV7" s="71"/>
      <c r="XW7" s="71"/>
      <c r="XX7" s="71"/>
      <c r="XY7" s="71"/>
      <c r="XZ7" s="71"/>
      <c r="YA7" s="71"/>
      <c r="YB7" s="71"/>
      <c r="YC7" s="71"/>
      <c r="YD7" s="71"/>
      <c r="YE7" s="71"/>
      <c r="YF7" s="71"/>
      <c r="YG7" s="71"/>
      <c r="YH7" s="71"/>
      <c r="YI7" s="71"/>
      <c r="YJ7" s="71"/>
      <c r="YK7" s="71"/>
      <c r="YL7" s="71"/>
      <c r="YM7" s="71"/>
      <c r="YN7" s="71"/>
      <c r="YO7" s="71"/>
      <c r="YP7" s="71"/>
      <c r="YQ7" s="71"/>
      <c r="YR7" s="71"/>
      <c r="YS7" s="71"/>
      <c r="YT7" s="71"/>
      <c r="YU7" s="71"/>
      <c r="YV7" s="71"/>
      <c r="YW7" s="71"/>
      <c r="YX7" s="71"/>
      <c r="YY7" s="71"/>
      <c r="YZ7" s="71"/>
      <c r="ZA7" s="71"/>
      <c r="ZB7" s="71"/>
      <c r="ZC7" s="71"/>
      <c r="ZD7" s="71"/>
      <c r="ZE7" s="71"/>
      <c r="ZF7" s="71"/>
      <c r="ZG7" s="71"/>
      <c r="ZH7" s="71"/>
      <c r="ZI7" s="71"/>
      <c r="ZJ7" s="71"/>
      <c r="ZK7" s="71"/>
      <c r="ZL7" s="71"/>
      <c r="ZM7" s="71"/>
      <c r="ZN7" s="71"/>
      <c r="ZO7" s="71"/>
      <c r="ZP7" s="71"/>
      <c r="ZQ7" s="71"/>
      <c r="ZR7" s="71"/>
      <c r="ZS7" s="71"/>
      <c r="ZT7" s="71"/>
      <c r="ZU7" s="71"/>
      <c r="ZV7" s="71"/>
      <c r="ZW7" s="71"/>
      <c r="ZX7" s="71"/>
      <c r="ZY7" s="71"/>
      <c r="ZZ7" s="71"/>
      <c r="AAA7" s="71"/>
      <c r="AAB7" s="71"/>
      <c r="AAC7" s="71"/>
      <c r="AAD7" s="71"/>
      <c r="AAE7" s="71"/>
      <c r="AAF7" s="71"/>
      <c r="AAG7" s="71"/>
      <c r="AAH7" s="71"/>
      <c r="AAI7" s="71"/>
      <c r="AAJ7" s="71"/>
      <c r="AAK7" s="71"/>
      <c r="AAL7" s="71"/>
      <c r="AAM7" s="71"/>
      <c r="AAN7" s="71"/>
      <c r="AAO7" s="71"/>
      <c r="AAP7" s="71"/>
      <c r="AAQ7" s="71"/>
      <c r="AAR7" s="71"/>
      <c r="AAS7" s="71"/>
      <c r="AAT7" s="71"/>
      <c r="AAU7" s="71"/>
      <c r="AAV7" s="71"/>
      <c r="AAW7" s="71"/>
      <c r="AAX7" s="71"/>
      <c r="AAY7" s="71"/>
      <c r="AAZ7" s="71"/>
      <c r="ABA7" s="71"/>
      <c r="ABB7" s="71"/>
      <c r="ABC7" s="71"/>
      <c r="ABD7" s="71"/>
      <c r="ABE7" s="71"/>
      <c r="ABF7" s="71"/>
      <c r="ABG7" s="71"/>
      <c r="ABH7" s="71"/>
      <c r="ABI7" s="71"/>
      <c r="ABJ7" s="71"/>
      <c r="ABK7" s="71"/>
      <c r="ABL7" s="71"/>
      <c r="ABM7" s="71"/>
      <c r="ABN7" s="71"/>
      <c r="ABO7" s="71"/>
      <c r="ABP7" s="71"/>
      <c r="ABQ7" s="71"/>
      <c r="ABR7" s="71"/>
      <c r="ABS7" s="71"/>
      <c r="ABT7" s="71"/>
      <c r="ABU7" s="71"/>
      <c r="ABV7" s="71"/>
      <c r="ABW7" s="71"/>
      <c r="ABX7" s="71"/>
      <c r="ABY7" s="71"/>
      <c r="ABZ7" s="71"/>
      <c r="ACA7" s="71"/>
      <c r="ACB7" s="71"/>
      <c r="ACC7" s="71"/>
      <c r="ACD7" s="71"/>
      <c r="ACE7" s="71"/>
      <c r="ACF7" s="71"/>
      <c r="ACG7" s="71"/>
      <c r="ACH7" s="71"/>
      <c r="ACI7" s="71"/>
      <c r="ACJ7" s="71"/>
      <c r="ACK7" s="71"/>
      <c r="ACL7" s="71"/>
      <c r="ACM7" s="71"/>
      <c r="ACN7" s="71"/>
      <c r="ACO7" s="71"/>
      <c r="ACP7" s="71"/>
      <c r="ACQ7" s="71"/>
      <c r="ACR7" s="71"/>
      <c r="ACS7" s="71"/>
      <c r="ACT7" s="71"/>
      <c r="ACU7" s="71"/>
      <c r="ACV7" s="71"/>
      <c r="ACW7" s="71"/>
      <c r="ACX7" s="71"/>
      <c r="ACY7" s="71"/>
      <c r="ACZ7" s="71"/>
      <c r="ADA7" s="71"/>
      <c r="ADB7" s="71"/>
      <c r="ADC7" s="71"/>
      <c r="ADD7" s="71"/>
      <c r="ADE7" s="71"/>
      <c r="ADF7" s="71"/>
      <c r="ADG7" s="71"/>
      <c r="ADH7" s="71"/>
      <c r="ADI7" s="71"/>
      <c r="ADJ7" s="71"/>
      <c r="ADK7" s="71"/>
      <c r="ADL7" s="71"/>
      <c r="ADM7" s="71"/>
      <c r="ADN7" s="71"/>
      <c r="ADO7" s="71"/>
      <c r="ADP7" s="71"/>
      <c r="ADQ7" s="71"/>
      <c r="ADR7" s="71"/>
      <c r="ADS7" s="71"/>
      <c r="ADT7" s="71"/>
      <c r="ADU7" s="71"/>
      <c r="ADV7" s="71"/>
      <c r="ADW7" s="71"/>
      <c r="ADX7" s="71"/>
      <c r="ADY7" s="71"/>
      <c r="ADZ7" s="71"/>
      <c r="AEA7" s="71"/>
      <c r="AEB7" s="71"/>
      <c r="AEC7" s="71"/>
      <c r="AED7" s="71"/>
      <c r="AEE7" s="71"/>
      <c r="AEF7" s="71"/>
      <c r="AEG7" s="71"/>
      <c r="AEH7" s="71"/>
      <c r="AEI7" s="71"/>
      <c r="AEJ7" s="71"/>
      <c r="AEK7" s="71"/>
      <c r="AEL7" s="71"/>
      <c r="AEM7" s="71"/>
      <c r="AEN7" s="71"/>
      <c r="AEO7" s="71"/>
      <c r="AEP7" s="71"/>
      <c r="AEQ7" s="71"/>
      <c r="AER7" s="71"/>
      <c r="AES7" s="71"/>
      <c r="AET7" s="71"/>
      <c r="AEU7" s="71"/>
      <c r="AEV7" s="71"/>
      <c r="AEW7" s="71"/>
      <c r="AEX7" s="71"/>
      <c r="AEY7" s="71"/>
      <c r="AEZ7" s="71"/>
      <c r="AFA7" s="71"/>
      <c r="AFB7" s="71"/>
      <c r="AFC7" s="71"/>
      <c r="AFD7" s="71"/>
      <c r="AFE7" s="71"/>
      <c r="AFF7" s="71"/>
      <c r="AFG7" s="71"/>
      <c r="AFH7" s="71"/>
      <c r="AFI7" s="71"/>
      <c r="AFJ7" s="71"/>
      <c r="AFK7" s="71"/>
      <c r="AFL7" s="71"/>
      <c r="AFM7" s="71"/>
      <c r="AFN7" s="71"/>
      <c r="AFO7" s="71"/>
      <c r="AFP7" s="71"/>
      <c r="AFQ7" s="71"/>
      <c r="AFR7" s="71"/>
      <c r="AFS7" s="71"/>
      <c r="AFT7" s="71"/>
      <c r="AFU7" s="71"/>
      <c r="AFV7" s="71"/>
      <c r="AFW7" s="71"/>
      <c r="AFX7" s="71"/>
      <c r="AFY7" s="71"/>
      <c r="AFZ7" s="71"/>
      <c r="AGA7" s="71"/>
      <c r="AGB7" s="71"/>
      <c r="AGC7" s="71"/>
      <c r="AGD7" s="71"/>
      <c r="AGE7" s="71"/>
      <c r="AGF7" s="71"/>
      <c r="AGG7" s="71"/>
      <c r="AGH7" s="71"/>
      <c r="AGI7" s="71"/>
      <c r="AGJ7" s="71"/>
      <c r="AGK7" s="71"/>
      <c r="AGL7" s="71"/>
      <c r="AGM7" s="71"/>
      <c r="AGN7" s="71"/>
      <c r="AGO7" s="71"/>
      <c r="AGP7" s="71"/>
      <c r="AGQ7" s="71"/>
      <c r="AGR7" s="71"/>
      <c r="AGS7" s="71"/>
      <c r="AGT7" s="71"/>
      <c r="AGU7" s="71"/>
      <c r="AGV7" s="71"/>
      <c r="AGW7" s="71"/>
      <c r="AGX7" s="71"/>
      <c r="AGY7" s="71"/>
      <c r="AGZ7" s="71"/>
      <c r="AHA7" s="71"/>
      <c r="AHB7" s="71"/>
      <c r="AHC7" s="71"/>
      <c r="AHD7" s="71"/>
      <c r="AHE7" s="71"/>
      <c r="AHF7" s="71"/>
      <c r="AHG7" s="71"/>
      <c r="AHH7" s="71"/>
      <c r="AHI7" s="71"/>
      <c r="AHJ7" s="71"/>
      <c r="AHK7" s="71"/>
      <c r="AHL7" s="71"/>
      <c r="AHM7" s="71"/>
      <c r="AHN7" s="71"/>
      <c r="AHO7" s="71"/>
      <c r="AHP7" s="71"/>
      <c r="AHQ7" s="71"/>
      <c r="AHR7" s="71"/>
      <c r="AHS7" s="71"/>
      <c r="AHT7" s="71"/>
      <c r="AHU7" s="71"/>
      <c r="AHV7" s="71"/>
      <c r="AHW7" s="71"/>
      <c r="AHX7" s="71"/>
      <c r="AHY7" s="71"/>
      <c r="AHZ7" s="71"/>
      <c r="AIA7" s="71"/>
      <c r="AIB7" s="71"/>
      <c r="AIC7" s="71"/>
      <c r="AID7" s="71"/>
      <c r="AIE7" s="71"/>
      <c r="AIF7" s="71"/>
      <c r="AIG7" s="71"/>
      <c r="AIH7" s="71"/>
      <c r="AII7" s="71"/>
      <c r="AIJ7" s="71"/>
      <c r="AIK7" s="71"/>
      <c r="AIL7" s="71"/>
      <c r="AIM7" s="71"/>
      <c r="AIN7" s="71"/>
      <c r="AIO7" s="71"/>
      <c r="AIP7" s="71"/>
      <c r="AIQ7" s="71"/>
      <c r="AIR7" s="71"/>
      <c r="AIS7" s="71"/>
      <c r="AIT7" s="71"/>
      <c r="AIU7" s="71"/>
      <c r="AIV7" s="71"/>
      <c r="AIW7" s="71"/>
      <c r="AIX7" s="71"/>
      <c r="AIY7" s="71"/>
      <c r="AIZ7" s="71"/>
      <c r="AJA7" s="71"/>
      <c r="AJB7" s="71"/>
      <c r="AJC7" s="71"/>
      <c r="AJD7" s="71"/>
      <c r="AJE7" s="71"/>
      <c r="AJF7" s="71"/>
      <c r="AJG7" s="71"/>
      <c r="AJH7" s="71"/>
      <c r="AJI7" s="71"/>
      <c r="AJJ7" s="71"/>
      <c r="AJK7" s="71"/>
      <c r="AJL7" s="71"/>
      <c r="AJM7" s="71"/>
      <c r="AJN7" s="71"/>
      <c r="AJO7" s="71"/>
      <c r="AJP7" s="71"/>
      <c r="AJQ7" s="71"/>
      <c r="AJR7" s="71"/>
      <c r="AJS7" s="71"/>
      <c r="AJT7" s="71"/>
      <c r="AJU7" s="71"/>
      <c r="AJV7" s="71"/>
      <c r="AJW7" s="71"/>
      <c r="AJX7" s="71"/>
      <c r="AJY7" s="71"/>
      <c r="AJZ7" s="71"/>
      <c r="AKA7" s="71"/>
      <c r="AKB7" s="71"/>
      <c r="AKC7" s="71"/>
      <c r="AKD7" s="71"/>
      <c r="AKE7" s="71"/>
      <c r="AKF7" s="71"/>
      <c r="AKG7" s="71"/>
      <c r="AKH7" s="71"/>
      <c r="AKI7" s="71"/>
      <c r="AKJ7" s="71"/>
      <c r="AKK7" s="71"/>
      <c r="AKL7" s="71"/>
      <c r="AKM7" s="71"/>
      <c r="AKN7" s="71"/>
      <c r="AKO7" s="71"/>
      <c r="AKP7" s="71"/>
      <c r="AKQ7" s="71"/>
      <c r="AKR7" s="71"/>
      <c r="AKS7" s="71"/>
      <c r="AKT7" s="71"/>
      <c r="AKU7" s="71"/>
      <c r="AKV7" s="71"/>
      <c r="AKW7" s="71"/>
      <c r="AKX7" s="71"/>
      <c r="AKY7" s="71"/>
      <c r="AKZ7" s="71"/>
      <c r="ALA7" s="71"/>
      <c r="ALB7" s="71"/>
      <c r="ALC7" s="71"/>
      <c r="ALD7" s="71"/>
      <c r="ALE7" s="71"/>
      <c r="ALF7" s="71"/>
      <c r="ALG7" s="71"/>
      <c r="ALH7" s="71"/>
      <c r="ALI7" s="71"/>
      <c r="ALJ7" s="71"/>
      <c r="ALK7" s="71"/>
      <c r="ALL7" s="71"/>
      <c r="ALM7" s="71"/>
      <c r="ALN7" s="71"/>
      <c r="ALO7" s="71"/>
      <c r="ALP7" s="71"/>
      <c r="ALQ7" s="71"/>
      <c r="ALR7" s="71"/>
      <c r="ALS7" s="71"/>
      <c r="ALT7" s="71"/>
      <c r="ALU7" s="71"/>
      <c r="ALV7" s="71"/>
      <c r="ALW7" s="71"/>
      <c r="ALX7" s="71"/>
      <c r="ALY7" s="71"/>
      <c r="ALZ7" s="71"/>
      <c r="AMA7" s="71"/>
      <c r="AMB7" s="71"/>
      <c r="AMC7" s="71"/>
      <c r="AMD7" s="71"/>
      <c r="AME7" s="71"/>
      <c r="AMF7" s="71"/>
      <c r="AMG7" s="71"/>
      <c r="AMH7" s="71"/>
      <c r="AMI7" s="71"/>
      <c r="AMJ7" s="71"/>
      <c r="AMK7" s="71"/>
    </row>
    <row r="8" spans="1:1025" ht="12.75" customHeight="1" x14ac:dyDescent="0.25">
      <c r="A8" s="81" t="s">
        <v>127</v>
      </c>
      <c r="B8" s="140">
        <v>414</v>
      </c>
      <c r="C8" s="140">
        <v>414</v>
      </c>
      <c r="D8" s="165">
        <v>0</v>
      </c>
      <c r="E8" s="140">
        <v>0</v>
      </c>
      <c r="F8" s="140">
        <v>418</v>
      </c>
      <c r="G8" s="140">
        <v>417</v>
      </c>
      <c r="H8" s="140">
        <v>12</v>
      </c>
      <c r="I8" s="140">
        <v>12</v>
      </c>
      <c r="J8" s="140">
        <v>238</v>
      </c>
      <c r="K8" s="162">
        <v>212</v>
      </c>
      <c r="L8" s="140">
        <v>177</v>
      </c>
      <c r="M8" s="162">
        <v>151</v>
      </c>
      <c r="N8" s="140">
        <v>7</v>
      </c>
      <c r="O8" s="150">
        <v>157</v>
      </c>
      <c r="P8" s="140">
        <v>70</v>
      </c>
      <c r="Q8" s="140">
        <v>20</v>
      </c>
      <c r="R8" s="140">
        <v>2</v>
      </c>
      <c r="S8" s="163"/>
      <c r="T8" s="150">
        <v>85</v>
      </c>
      <c r="U8" s="150">
        <v>18</v>
      </c>
      <c r="V8" s="160">
        <v>33</v>
      </c>
      <c r="W8" s="150">
        <v>34</v>
      </c>
    </row>
    <row r="9" spans="1:1025" ht="15" customHeight="1" x14ac:dyDescent="0.25">
      <c r="A9" s="81" t="s">
        <v>132</v>
      </c>
      <c r="B9" s="140">
        <v>0</v>
      </c>
      <c r="C9" s="140">
        <v>0</v>
      </c>
      <c r="D9" s="150">
        <v>0</v>
      </c>
      <c r="E9" s="140">
        <v>0</v>
      </c>
      <c r="F9" s="140">
        <v>0</v>
      </c>
      <c r="G9" s="140">
        <v>0</v>
      </c>
      <c r="H9" s="140">
        <v>0</v>
      </c>
      <c r="I9" s="140">
        <v>0</v>
      </c>
      <c r="J9" s="140">
        <v>60</v>
      </c>
      <c r="K9" s="162">
        <v>59</v>
      </c>
      <c r="L9" s="140">
        <v>47</v>
      </c>
      <c r="M9" s="162">
        <v>43</v>
      </c>
      <c r="N9" s="140">
        <v>4</v>
      </c>
      <c r="O9" s="140">
        <v>36</v>
      </c>
      <c r="P9" s="140">
        <v>13</v>
      </c>
      <c r="Q9" s="140">
        <v>11</v>
      </c>
      <c r="R9" s="140">
        <v>1</v>
      </c>
      <c r="S9" s="164">
        <v>20</v>
      </c>
      <c r="T9" s="150">
        <v>20</v>
      </c>
      <c r="U9" s="150">
        <v>4</v>
      </c>
      <c r="V9" s="160">
        <v>12</v>
      </c>
      <c r="W9" s="150">
        <v>4</v>
      </c>
    </row>
    <row r="10" spans="1:1025" s="98" customFormat="1" ht="15.75" customHeight="1" x14ac:dyDescent="0.25">
      <c r="A10" s="89" t="s">
        <v>133</v>
      </c>
      <c r="B10" s="138">
        <f>SUM(B11+B12)</f>
        <v>1029</v>
      </c>
      <c r="C10" s="138">
        <f t="shared" ref="C10:W10" si="1">SUM(C11+C12)</f>
        <v>2027</v>
      </c>
      <c r="D10" s="138">
        <f t="shared" si="1"/>
        <v>774</v>
      </c>
      <c r="E10" s="138">
        <f t="shared" si="1"/>
        <v>1312</v>
      </c>
      <c r="F10" s="138">
        <f t="shared" si="1"/>
        <v>2</v>
      </c>
      <c r="G10" s="138">
        <f t="shared" si="1"/>
        <v>10</v>
      </c>
      <c r="H10" s="138">
        <f t="shared" si="1"/>
        <v>16</v>
      </c>
      <c r="I10" s="138">
        <f t="shared" si="1"/>
        <v>7</v>
      </c>
      <c r="J10" s="138">
        <f t="shared" si="1"/>
        <v>2774</v>
      </c>
      <c r="K10" s="161">
        <f t="shared" si="1"/>
        <v>2332</v>
      </c>
      <c r="L10" s="138">
        <f t="shared" si="1"/>
        <v>2085</v>
      </c>
      <c r="M10" s="161">
        <f t="shared" si="1"/>
        <v>1937.25</v>
      </c>
      <c r="N10" s="138">
        <f t="shared" si="1"/>
        <v>27</v>
      </c>
      <c r="O10" s="138">
        <f t="shared" si="1"/>
        <v>1051</v>
      </c>
      <c r="P10" s="138">
        <f t="shared" si="1"/>
        <v>429</v>
      </c>
      <c r="Q10" s="138">
        <f t="shared" si="1"/>
        <v>1034</v>
      </c>
      <c r="R10" s="138">
        <f t="shared" si="1"/>
        <v>476</v>
      </c>
      <c r="S10" s="138">
        <f t="shared" si="1"/>
        <v>1005</v>
      </c>
      <c r="T10" s="138">
        <f t="shared" si="1"/>
        <v>915</v>
      </c>
      <c r="U10" s="138">
        <f t="shared" si="1"/>
        <v>68</v>
      </c>
      <c r="V10" s="138">
        <f t="shared" si="1"/>
        <v>397</v>
      </c>
      <c r="W10" s="138">
        <f t="shared" si="1"/>
        <v>540</v>
      </c>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c r="IV10" s="71"/>
      <c r="IW10" s="71"/>
      <c r="IX10" s="71"/>
      <c r="IY10" s="71"/>
      <c r="IZ10" s="71"/>
      <c r="JA10" s="71"/>
      <c r="JB10" s="71"/>
      <c r="JC10" s="71"/>
      <c r="JD10" s="71"/>
      <c r="JE10" s="71"/>
      <c r="JF10" s="71"/>
      <c r="JG10" s="71"/>
      <c r="JH10" s="71"/>
      <c r="JI10" s="71"/>
      <c r="JJ10" s="71"/>
      <c r="JK10" s="71"/>
      <c r="JL10" s="71"/>
      <c r="JM10" s="71"/>
      <c r="JN10" s="71"/>
      <c r="JO10" s="71"/>
      <c r="JP10" s="71"/>
      <c r="JQ10" s="71"/>
      <c r="JR10" s="71"/>
      <c r="JS10" s="71"/>
      <c r="JT10" s="71"/>
      <c r="JU10" s="71"/>
      <c r="JV10" s="71"/>
      <c r="JW10" s="71"/>
      <c r="JX10" s="71"/>
      <c r="JY10" s="71"/>
      <c r="JZ10" s="71"/>
      <c r="KA10" s="71"/>
      <c r="KB10" s="71"/>
      <c r="KC10" s="71"/>
      <c r="KD10" s="71"/>
      <c r="KE10" s="71"/>
      <c r="KF10" s="71"/>
      <c r="KG10" s="71"/>
      <c r="KH10" s="71"/>
      <c r="KI10" s="71"/>
      <c r="KJ10" s="71"/>
      <c r="KK10" s="71"/>
      <c r="KL10" s="71"/>
      <c r="KM10" s="71"/>
      <c r="KN10" s="71"/>
      <c r="KO10" s="71"/>
      <c r="KP10" s="71"/>
      <c r="KQ10" s="71"/>
      <c r="KR10" s="71"/>
      <c r="KS10" s="71"/>
      <c r="KT10" s="71"/>
      <c r="KU10" s="71"/>
      <c r="KV10" s="71"/>
      <c r="KW10" s="71"/>
      <c r="KX10" s="71"/>
      <c r="KY10" s="71"/>
      <c r="KZ10" s="71"/>
      <c r="LA10" s="71"/>
      <c r="LB10" s="71"/>
      <c r="LC10" s="71"/>
      <c r="LD10" s="71"/>
      <c r="LE10" s="71"/>
      <c r="LF10" s="71"/>
      <c r="LG10" s="71"/>
      <c r="LH10" s="71"/>
      <c r="LI10" s="71"/>
      <c r="LJ10" s="71"/>
      <c r="LK10" s="71"/>
      <c r="LL10" s="71"/>
      <c r="LM10" s="71"/>
      <c r="LN10" s="71"/>
      <c r="LO10" s="71"/>
      <c r="LP10" s="71"/>
      <c r="LQ10" s="71"/>
      <c r="LR10" s="71"/>
      <c r="LS10" s="71"/>
      <c r="LT10" s="71"/>
      <c r="LU10" s="71"/>
      <c r="LV10" s="71"/>
      <c r="LW10" s="71"/>
      <c r="LX10" s="71"/>
      <c r="LY10" s="71"/>
      <c r="LZ10" s="71"/>
      <c r="MA10" s="71"/>
      <c r="MB10" s="71"/>
      <c r="MC10" s="71"/>
      <c r="MD10" s="71"/>
      <c r="ME10" s="71"/>
      <c r="MF10" s="71"/>
      <c r="MG10" s="71"/>
      <c r="MH10" s="71"/>
      <c r="MI10" s="71"/>
      <c r="MJ10" s="71"/>
      <c r="MK10" s="71"/>
      <c r="ML10" s="71"/>
      <c r="MM10" s="71"/>
      <c r="MN10" s="71"/>
      <c r="MO10" s="71"/>
      <c r="MP10" s="71"/>
      <c r="MQ10" s="71"/>
      <c r="MR10" s="71"/>
      <c r="MS10" s="71"/>
      <c r="MT10" s="71"/>
      <c r="MU10" s="71"/>
      <c r="MV10" s="71"/>
      <c r="MW10" s="71"/>
      <c r="MX10" s="71"/>
      <c r="MY10" s="71"/>
      <c r="MZ10" s="71"/>
      <c r="NA10" s="71"/>
      <c r="NB10" s="71"/>
      <c r="NC10" s="71"/>
      <c r="ND10" s="71"/>
      <c r="NE10" s="71"/>
      <c r="NF10" s="71"/>
      <c r="NG10" s="71"/>
      <c r="NH10" s="71"/>
      <c r="NI10" s="71"/>
      <c r="NJ10" s="71"/>
      <c r="NK10" s="71"/>
      <c r="NL10" s="71"/>
      <c r="NM10" s="71"/>
      <c r="NN10" s="71"/>
      <c r="NO10" s="71"/>
      <c r="NP10" s="71"/>
      <c r="NQ10" s="71"/>
      <c r="NR10" s="71"/>
      <c r="NS10" s="71"/>
      <c r="NT10" s="71"/>
      <c r="NU10" s="71"/>
      <c r="NV10" s="71"/>
      <c r="NW10" s="71"/>
      <c r="NX10" s="71"/>
      <c r="NY10" s="71"/>
      <c r="NZ10" s="71"/>
      <c r="OA10" s="71"/>
      <c r="OB10" s="71"/>
      <c r="OC10" s="71"/>
      <c r="OD10" s="71"/>
      <c r="OE10" s="71"/>
      <c r="OF10" s="71"/>
      <c r="OG10" s="71"/>
      <c r="OH10" s="71"/>
      <c r="OI10" s="71"/>
      <c r="OJ10" s="71"/>
      <c r="OK10" s="71"/>
      <c r="OL10" s="71"/>
      <c r="OM10" s="71"/>
      <c r="ON10" s="71"/>
      <c r="OO10" s="71"/>
      <c r="OP10" s="71"/>
      <c r="OQ10" s="71"/>
      <c r="OR10" s="71"/>
      <c r="OS10" s="71"/>
      <c r="OT10" s="71"/>
      <c r="OU10" s="71"/>
      <c r="OV10" s="71"/>
      <c r="OW10" s="71"/>
      <c r="OX10" s="71"/>
      <c r="OY10" s="71"/>
      <c r="OZ10" s="71"/>
      <c r="PA10" s="71"/>
      <c r="PB10" s="71"/>
      <c r="PC10" s="71"/>
      <c r="PD10" s="71"/>
      <c r="PE10" s="71"/>
      <c r="PF10" s="71"/>
      <c r="PG10" s="71"/>
      <c r="PH10" s="71"/>
      <c r="PI10" s="71"/>
      <c r="PJ10" s="71"/>
      <c r="PK10" s="71"/>
      <c r="PL10" s="71"/>
      <c r="PM10" s="71"/>
      <c r="PN10" s="71"/>
      <c r="PO10" s="71"/>
      <c r="PP10" s="71"/>
      <c r="PQ10" s="71"/>
      <c r="PR10" s="71"/>
      <c r="PS10" s="71"/>
      <c r="PT10" s="71"/>
      <c r="PU10" s="71"/>
      <c r="PV10" s="71"/>
      <c r="PW10" s="71"/>
      <c r="PX10" s="71"/>
      <c r="PY10" s="71"/>
      <c r="PZ10" s="71"/>
      <c r="QA10" s="71"/>
      <c r="QB10" s="71"/>
      <c r="QC10" s="71"/>
      <c r="QD10" s="71"/>
      <c r="QE10" s="71"/>
      <c r="QF10" s="71"/>
      <c r="QG10" s="71"/>
      <c r="QH10" s="71"/>
      <c r="QI10" s="71"/>
      <c r="QJ10" s="71"/>
      <c r="QK10" s="71"/>
      <c r="QL10" s="71"/>
      <c r="QM10" s="71"/>
      <c r="QN10" s="71"/>
      <c r="QO10" s="71"/>
      <c r="QP10" s="71"/>
      <c r="QQ10" s="71"/>
      <c r="QR10" s="71"/>
      <c r="QS10" s="71"/>
      <c r="QT10" s="71"/>
      <c r="QU10" s="71"/>
      <c r="QV10" s="71"/>
      <c r="QW10" s="71"/>
      <c r="QX10" s="71"/>
      <c r="QY10" s="71"/>
      <c r="QZ10" s="71"/>
      <c r="RA10" s="71"/>
      <c r="RB10" s="71"/>
      <c r="RC10" s="71"/>
      <c r="RD10" s="71"/>
      <c r="RE10" s="71"/>
      <c r="RF10" s="71"/>
      <c r="RG10" s="71"/>
      <c r="RH10" s="71"/>
      <c r="RI10" s="71"/>
      <c r="RJ10" s="71"/>
      <c r="RK10" s="71"/>
      <c r="RL10" s="71"/>
      <c r="RM10" s="71"/>
      <c r="RN10" s="71"/>
      <c r="RO10" s="71"/>
      <c r="RP10" s="71"/>
      <c r="RQ10" s="71"/>
      <c r="RR10" s="71"/>
      <c r="RS10" s="71"/>
      <c r="RT10" s="71"/>
      <c r="RU10" s="71"/>
      <c r="RV10" s="71"/>
      <c r="RW10" s="71"/>
      <c r="RX10" s="71"/>
      <c r="RY10" s="71"/>
      <c r="RZ10" s="71"/>
      <c r="SA10" s="71"/>
      <c r="SB10" s="71"/>
      <c r="SC10" s="71"/>
      <c r="SD10" s="71"/>
      <c r="SE10" s="71"/>
      <c r="SF10" s="71"/>
      <c r="SG10" s="71"/>
      <c r="SH10" s="71"/>
      <c r="SI10" s="71"/>
      <c r="SJ10" s="71"/>
      <c r="SK10" s="71"/>
      <c r="SL10" s="71"/>
      <c r="SM10" s="71"/>
      <c r="SN10" s="71"/>
      <c r="SO10" s="71"/>
      <c r="SP10" s="71"/>
      <c r="SQ10" s="71"/>
      <c r="SR10" s="71"/>
      <c r="SS10" s="71"/>
      <c r="ST10" s="71"/>
      <c r="SU10" s="71"/>
      <c r="SV10" s="71"/>
      <c r="SW10" s="71"/>
      <c r="SX10" s="71"/>
      <c r="SY10" s="71"/>
      <c r="SZ10" s="71"/>
      <c r="TA10" s="71"/>
      <c r="TB10" s="71"/>
      <c r="TC10" s="71"/>
      <c r="TD10" s="71"/>
      <c r="TE10" s="71"/>
      <c r="TF10" s="71"/>
      <c r="TG10" s="71"/>
      <c r="TH10" s="71"/>
      <c r="TI10" s="71"/>
      <c r="TJ10" s="71"/>
      <c r="TK10" s="71"/>
      <c r="TL10" s="71"/>
      <c r="TM10" s="71"/>
      <c r="TN10" s="71"/>
      <c r="TO10" s="71"/>
      <c r="TP10" s="71"/>
      <c r="TQ10" s="71"/>
      <c r="TR10" s="71"/>
      <c r="TS10" s="71"/>
      <c r="TT10" s="71"/>
      <c r="TU10" s="71"/>
      <c r="TV10" s="71"/>
      <c r="TW10" s="71"/>
      <c r="TX10" s="71"/>
      <c r="TY10" s="71"/>
      <c r="TZ10" s="71"/>
      <c r="UA10" s="71"/>
      <c r="UB10" s="71"/>
      <c r="UC10" s="71"/>
      <c r="UD10" s="71"/>
      <c r="UE10" s="71"/>
      <c r="UF10" s="71"/>
      <c r="UG10" s="71"/>
      <c r="UH10" s="71"/>
      <c r="UI10" s="71"/>
      <c r="UJ10" s="71"/>
      <c r="UK10" s="71"/>
      <c r="UL10" s="71"/>
      <c r="UM10" s="71"/>
      <c r="UN10" s="71"/>
      <c r="UO10" s="71"/>
      <c r="UP10" s="71"/>
      <c r="UQ10" s="71"/>
      <c r="UR10" s="71"/>
      <c r="US10" s="71"/>
      <c r="UT10" s="71"/>
      <c r="UU10" s="71"/>
      <c r="UV10" s="71"/>
      <c r="UW10" s="71"/>
      <c r="UX10" s="71"/>
      <c r="UY10" s="71"/>
      <c r="UZ10" s="71"/>
      <c r="VA10" s="71"/>
      <c r="VB10" s="71"/>
      <c r="VC10" s="71"/>
      <c r="VD10" s="71"/>
      <c r="VE10" s="71"/>
      <c r="VF10" s="71"/>
      <c r="VG10" s="71"/>
      <c r="VH10" s="71"/>
      <c r="VI10" s="71"/>
      <c r="VJ10" s="71"/>
      <c r="VK10" s="71"/>
      <c r="VL10" s="71"/>
      <c r="VM10" s="71"/>
      <c r="VN10" s="71"/>
      <c r="VO10" s="71"/>
      <c r="VP10" s="71"/>
      <c r="VQ10" s="71"/>
      <c r="VR10" s="71"/>
      <c r="VS10" s="71"/>
      <c r="VT10" s="71"/>
      <c r="VU10" s="71"/>
      <c r="VV10" s="71"/>
      <c r="VW10" s="71"/>
      <c r="VX10" s="71"/>
      <c r="VY10" s="71"/>
      <c r="VZ10" s="71"/>
      <c r="WA10" s="71"/>
      <c r="WB10" s="71"/>
      <c r="WC10" s="71"/>
      <c r="WD10" s="71"/>
      <c r="WE10" s="71"/>
      <c r="WF10" s="71"/>
      <c r="WG10" s="71"/>
      <c r="WH10" s="71"/>
      <c r="WI10" s="71"/>
      <c r="WJ10" s="71"/>
      <c r="WK10" s="71"/>
      <c r="WL10" s="71"/>
      <c r="WM10" s="71"/>
      <c r="WN10" s="71"/>
      <c r="WO10" s="71"/>
      <c r="WP10" s="71"/>
      <c r="WQ10" s="71"/>
      <c r="WR10" s="71"/>
      <c r="WS10" s="71"/>
      <c r="WT10" s="71"/>
      <c r="WU10" s="71"/>
      <c r="WV10" s="71"/>
      <c r="WW10" s="71"/>
      <c r="WX10" s="71"/>
      <c r="WY10" s="71"/>
      <c r="WZ10" s="71"/>
      <c r="XA10" s="71"/>
      <c r="XB10" s="71"/>
      <c r="XC10" s="71"/>
      <c r="XD10" s="71"/>
      <c r="XE10" s="71"/>
      <c r="XF10" s="71"/>
      <c r="XG10" s="71"/>
      <c r="XH10" s="71"/>
      <c r="XI10" s="71"/>
      <c r="XJ10" s="71"/>
      <c r="XK10" s="71"/>
      <c r="XL10" s="71"/>
      <c r="XM10" s="71"/>
      <c r="XN10" s="71"/>
      <c r="XO10" s="71"/>
      <c r="XP10" s="71"/>
      <c r="XQ10" s="71"/>
      <c r="XR10" s="71"/>
      <c r="XS10" s="71"/>
      <c r="XT10" s="71"/>
      <c r="XU10" s="71"/>
      <c r="XV10" s="71"/>
      <c r="XW10" s="71"/>
      <c r="XX10" s="71"/>
      <c r="XY10" s="71"/>
      <c r="XZ10" s="71"/>
      <c r="YA10" s="71"/>
      <c r="YB10" s="71"/>
      <c r="YC10" s="71"/>
      <c r="YD10" s="71"/>
      <c r="YE10" s="71"/>
      <c r="YF10" s="71"/>
      <c r="YG10" s="71"/>
      <c r="YH10" s="71"/>
      <c r="YI10" s="71"/>
      <c r="YJ10" s="71"/>
      <c r="YK10" s="71"/>
      <c r="YL10" s="71"/>
      <c r="YM10" s="71"/>
      <c r="YN10" s="71"/>
      <c r="YO10" s="71"/>
      <c r="YP10" s="71"/>
      <c r="YQ10" s="71"/>
      <c r="YR10" s="71"/>
      <c r="YS10" s="71"/>
      <c r="YT10" s="71"/>
      <c r="YU10" s="71"/>
      <c r="YV10" s="71"/>
      <c r="YW10" s="71"/>
      <c r="YX10" s="71"/>
      <c r="YY10" s="71"/>
      <c r="YZ10" s="71"/>
      <c r="ZA10" s="71"/>
      <c r="ZB10" s="71"/>
      <c r="ZC10" s="71"/>
      <c r="ZD10" s="71"/>
      <c r="ZE10" s="71"/>
      <c r="ZF10" s="71"/>
      <c r="ZG10" s="71"/>
      <c r="ZH10" s="71"/>
      <c r="ZI10" s="71"/>
      <c r="ZJ10" s="71"/>
      <c r="ZK10" s="71"/>
      <c r="ZL10" s="71"/>
      <c r="ZM10" s="71"/>
      <c r="ZN10" s="71"/>
      <c r="ZO10" s="71"/>
      <c r="ZP10" s="71"/>
      <c r="ZQ10" s="71"/>
      <c r="ZR10" s="71"/>
      <c r="ZS10" s="71"/>
      <c r="ZT10" s="71"/>
      <c r="ZU10" s="71"/>
      <c r="ZV10" s="71"/>
      <c r="ZW10" s="71"/>
      <c r="ZX10" s="71"/>
      <c r="ZY10" s="71"/>
      <c r="ZZ10" s="71"/>
      <c r="AAA10" s="71"/>
      <c r="AAB10" s="71"/>
      <c r="AAC10" s="71"/>
      <c r="AAD10" s="71"/>
      <c r="AAE10" s="71"/>
      <c r="AAF10" s="71"/>
      <c r="AAG10" s="71"/>
      <c r="AAH10" s="71"/>
      <c r="AAI10" s="71"/>
      <c r="AAJ10" s="71"/>
      <c r="AAK10" s="71"/>
      <c r="AAL10" s="71"/>
      <c r="AAM10" s="71"/>
      <c r="AAN10" s="71"/>
      <c r="AAO10" s="71"/>
      <c r="AAP10" s="71"/>
      <c r="AAQ10" s="71"/>
      <c r="AAR10" s="71"/>
      <c r="AAS10" s="71"/>
      <c r="AAT10" s="71"/>
      <c r="AAU10" s="71"/>
      <c r="AAV10" s="71"/>
      <c r="AAW10" s="71"/>
      <c r="AAX10" s="71"/>
      <c r="AAY10" s="71"/>
      <c r="AAZ10" s="71"/>
      <c r="ABA10" s="71"/>
      <c r="ABB10" s="71"/>
      <c r="ABC10" s="71"/>
      <c r="ABD10" s="71"/>
      <c r="ABE10" s="71"/>
      <c r="ABF10" s="71"/>
      <c r="ABG10" s="71"/>
      <c r="ABH10" s="71"/>
      <c r="ABI10" s="71"/>
      <c r="ABJ10" s="71"/>
      <c r="ABK10" s="71"/>
      <c r="ABL10" s="71"/>
      <c r="ABM10" s="71"/>
      <c r="ABN10" s="71"/>
      <c r="ABO10" s="71"/>
      <c r="ABP10" s="71"/>
      <c r="ABQ10" s="71"/>
      <c r="ABR10" s="71"/>
      <c r="ABS10" s="71"/>
      <c r="ABT10" s="71"/>
      <c r="ABU10" s="71"/>
      <c r="ABV10" s="71"/>
      <c r="ABW10" s="71"/>
      <c r="ABX10" s="71"/>
      <c r="ABY10" s="71"/>
      <c r="ABZ10" s="71"/>
      <c r="ACA10" s="71"/>
      <c r="ACB10" s="71"/>
      <c r="ACC10" s="71"/>
      <c r="ACD10" s="71"/>
      <c r="ACE10" s="71"/>
      <c r="ACF10" s="71"/>
      <c r="ACG10" s="71"/>
      <c r="ACH10" s="71"/>
      <c r="ACI10" s="71"/>
      <c r="ACJ10" s="71"/>
      <c r="ACK10" s="71"/>
      <c r="ACL10" s="71"/>
      <c r="ACM10" s="71"/>
      <c r="ACN10" s="71"/>
      <c r="ACO10" s="71"/>
      <c r="ACP10" s="71"/>
      <c r="ACQ10" s="71"/>
      <c r="ACR10" s="71"/>
      <c r="ACS10" s="71"/>
      <c r="ACT10" s="71"/>
      <c r="ACU10" s="71"/>
      <c r="ACV10" s="71"/>
      <c r="ACW10" s="71"/>
      <c r="ACX10" s="71"/>
      <c r="ACY10" s="71"/>
      <c r="ACZ10" s="71"/>
      <c r="ADA10" s="71"/>
      <c r="ADB10" s="71"/>
      <c r="ADC10" s="71"/>
      <c r="ADD10" s="71"/>
      <c r="ADE10" s="71"/>
      <c r="ADF10" s="71"/>
      <c r="ADG10" s="71"/>
      <c r="ADH10" s="71"/>
      <c r="ADI10" s="71"/>
      <c r="ADJ10" s="71"/>
      <c r="ADK10" s="71"/>
      <c r="ADL10" s="71"/>
      <c r="ADM10" s="71"/>
      <c r="ADN10" s="71"/>
      <c r="ADO10" s="71"/>
      <c r="ADP10" s="71"/>
      <c r="ADQ10" s="71"/>
      <c r="ADR10" s="71"/>
      <c r="ADS10" s="71"/>
      <c r="ADT10" s="71"/>
      <c r="ADU10" s="71"/>
      <c r="ADV10" s="71"/>
      <c r="ADW10" s="71"/>
      <c r="ADX10" s="71"/>
      <c r="ADY10" s="71"/>
      <c r="ADZ10" s="71"/>
      <c r="AEA10" s="71"/>
      <c r="AEB10" s="71"/>
      <c r="AEC10" s="71"/>
      <c r="AED10" s="71"/>
      <c r="AEE10" s="71"/>
      <c r="AEF10" s="71"/>
      <c r="AEG10" s="71"/>
      <c r="AEH10" s="71"/>
      <c r="AEI10" s="71"/>
      <c r="AEJ10" s="71"/>
      <c r="AEK10" s="71"/>
      <c r="AEL10" s="71"/>
      <c r="AEM10" s="71"/>
      <c r="AEN10" s="71"/>
      <c r="AEO10" s="71"/>
      <c r="AEP10" s="71"/>
      <c r="AEQ10" s="71"/>
      <c r="AER10" s="71"/>
      <c r="AES10" s="71"/>
      <c r="AET10" s="71"/>
      <c r="AEU10" s="71"/>
      <c r="AEV10" s="71"/>
      <c r="AEW10" s="71"/>
      <c r="AEX10" s="71"/>
      <c r="AEY10" s="71"/>
      <c r="AEZ10" s="71"/>
      <c r="AFA10" s="71"/>
      <c r="AFB10" s="71"/>
      <c r="AFC10" s="71"/>
      <c r="AFD10" s="71"/>
      <c r="AFE10" s="71"/>
      <c r="AFF10" s="71"/>
      <c r="AFG10" s="71"/>
      <c r="AFH10" s="71"/>
      <c r="AFI10" s="71"/>
      <c r="AFJ10" s="71"/>
      <c r="AFK10" s="71"/>
      <c r="AFL10" s="71"/>
      <c r="AFM10" s="71"/>
      <c r="AFN10" s="71"/>
      <c r="AFO10" s="71"/>
      <c r="AFP10" s="71"/>
      <c r="AFQ10" s="71"/>
      <c r="AFR10" s="71"/>
      <c r="AFS10" s="71"/>
      <c r="AFT10" s="71"/>
      <c r="AFU10" s="71"/>
      <c r="AFV10" s="71"/>
      <c r="AFW10" s="71"/>
      <c r="AFX10" s="71"/>
      <c r="AFY10" s="71"/>
      <c r="AFZ10" s="71"/>
      <c r="AGA10" s="71"/>
      <c r="AGB10" s="71"/>
      <c r="AGC10" s="71"/>
      <c r="AGD10" s="71"/>
      <c r="AGE10" s="71"/>
      <c r="AGF10" s="71"/>
      <c r="AGG10" s="71"/>
      <c r="AGH10" s="71"/>
      <c r="AGI10" s="71"/>
      <c r="AGJ10" s="71"/>
      <c r="AGK10" s="71"/>
      <c r="AGL10" s="71"/>
      <c r="AGM10" s="71"/>
      <c r="AGN10" s="71"/>
      <c r="AGO10" s="71"/>
      <c r="AGP10" s="71"/>
      <c r="AGQ10" s="71"/>
      <c r="AGR10" s="71"/>
      <c r="AGS10" s="71"/>
      <c r="AGT10" s="71"/>
      <c r="AGU10" s="71"/>
      <c r="AGV10" s="71"/>
      <c r="AGW10" s="71"/>
      <c r="AGX10" s="71"/>
      <c r="AGY10" s="71"/>
      <c r="AGZ10" s="71"/>
      <c r="AHA10" s="71"/>
      <c r="AHB10" s="71"/>
      <c r="AHC10" s="71"/>
      <c r="AHD10" s="71"/>
      <c r="AHE10" s="71"/>
      <c r="AHF10" s="71"/>
      <c r="AHG10" s="71"/>
      <c r="AHH10" s="71"/>
      <c r="AHI10" s="71"/>
      <c r="AHJ10" s="71"/>
      <c r="AHK10" s="71"/>
      <c r="AHL10" s="71"/>
      <c r="AHM10" s="71"/>
      <c r="AHN10" s="71"/>
      <c r="AHO10" s="71"/>
      <c r="AHP10" s="71"/>
      <c r="AHQ10" s="71"/>
      <c r="AHR10" s="71"/>
      <c r="AHS10" s="71"/>
      <c r="AHT10" s="71"/>
      <c r="AHU10" s="71"/>
      <c r="AHV10" s="71"/>
      <c r="AHW10" s="71"/>
      <c r="AHX10" s="71"/>
      <c r="AHY10" s="71"/>
      <c r="AHZ10" s="71"/>
      <c r="AIA10" s="71"/>
      <c r="AIB10" s="71"/>
      <c r="AIC10" s="71"/>
      <c r="AID10" s="71"/>
      <c r="AIE10" s="71"/>
      <c r="AIF10" s="71"/>
      <c r="AIG10" s="71"/>
      <c r="AIH10" s="71"/>
      <c r="AII10" s="71"/>
      <c r="AIJ10" s="71"/>
      <c r="AIK10" s="71"/>
      <c r="AIL10" s="71"/>
      <c r="AIM10" s="71"/>
      <c r="AIN10" s="71"/>
      <c r="AIO10" s="71"/>
      <c r="AIP10" s="71"/>
      <c r="AIQ10" s="71"/>
      <c r="AIR10" s="71"/>
      <c r="AIS10" s="71"/>
      <c r="AIT10" s="71"/>
      <c r="AIU10" s="71"/>
      <c r="AIV10" s="71"/>
      <c r="AIW10" s="71"/>
      <c r="AIX10" s="71"/>
      <c r="AIY10" s="71"/>
      <c r="AIZ10" s="71"/>
      <c r="AJA10" s="71"/>
      <c r="AJB10" s="71"/>
      <c r="AJC10" s="71"/>
      <c r="AJD10" s="71"/>
      <c r="AJE10" s="71"/>
      <c r="AJF10" s="71"/>
      <c r="AJG10" s="71"/>
      <c r="AJH10" s="71"/>
      <c r="AJI10" s="71"/>
      <c r="AJJ10" s="71"/>
      <c r="AJK10" s="71"/>
      <c r="AJL10" s="71"/>
      <c r="AJM10" s="71"/>
      <c r="AJN10" s="71"/>
      <c r="AJO10" s="71"/>
      <c r="AJP10" s="71"/>
      <c r="AJQ10" s="71"/>
      <c r="AJR10" s="71"/>
      <c r="AJS10" s="71"/>
      <c r="AJT10" s="71"/>
      <c r="AJU10" s="71"/>
      <c r="AJV10" s="71"/>
      <c r="AJW10" s="71"/>
      <c r="AJX10" s="71"/>
      <c r="AJY10" s="71"/>
      <c r="AJZ10" s="71"/>
      <c r="AKA10" s="71"/>
      <c r="AKB10" s="71"/>
      <c r="AKC10" s="71"/>
      <c r="AKD10" s="71"/>
      <c r="AKE10" s="71"/>
      <c r="AKF10" s="71"/>
      <c r="AKG10" s="71"/>
      <c r="AKH10" s="71"/>
      <c r="AKI10" s="71"/>
      <c r="AKJ10" s="71"/>
      <c r="AKK10" s="71"/>
      <c r="AKL10" s="71"/>
      <c r="AKM10" s="71"/>
      <c r="AKN10" s="71"/>
      <c r="AKO10" s="71"/>
      <c r="AKP10" s="71"/>
      <c r="AKQ10" s="71"/>
      <c r="AKR10" s="71"/>
      <c r="AKS10" s="71"/>
      <c r="AKT10" s="71"/>
      <c r="AKU10" s="71"/>
      <c r="AKV10" s="71"/>
      <c r="AKW10" s="71"/>
      <c r="AKX10" s="71"/>
      <c r="AKY10" s="71"/>
      <c r="AKZ10" s="71"/>
      <c r="ALA10" s="71"/>
      <c r="ALB10" s="71"/>
      <c r="ALC10" s="71"/>
      <c r="ALD10" s="71"/>
      <c r="ALE10" s="71"/>
      <c r="ALF10" s="71"/>
      <c r="ALG10" s="71"/>
      <c r="ALH10" s="71"/>
      <c r="ALI10" s="71"/>
      <c r="ALJ10" s="71"/>
      <c r="ALK10" s="71"/>
      <c r="ALL10" s="71"/>
      <c r="ALM10" s="71"/>
      <c r="ALN10" s="71"/>
      <c r="ALO10" s="71"/>
      <c r="ALP10" s="71"/>
      <c r="ALQ10" s="71"/>
      <c r="ALR10" s="71"/>
      <c r="ALS10" s="71"/>
      <c r="ALT10" s="71"/>
      <c r="ALU10" s="71"/>
      <c r="ALV10" s="71"/>
      <c r="ALW10" s="71"/>
      <c r="ALX10" s="71"/>
      <c r="ALY10" s="71"/>
      <c r="ALZ10" s="71"/>
      <c r="AMA10" s="71"/>
      <c r="AMB10" s="71"/>
      <c r="AMC10" s="71"/>
      <c r="AMD10" s="71"/>
      <c r="AME10" s="71"/>
      <c r="AMF10" s="71"/>
      <c r="AMG10" s="71"/>
      <c r="AMH10" s="71"/>
      <c r="AMI10" s="71"/>
      <c r="AMJ10" s="71"/>
      <c r="AMK10" s="71"/>
    </row>
    <row r="11" spans="1:1025" ht="19.5" customHeight="1" x14ac:dyDescent="0.25">
      <c r="A11" s="81" t="s">
        <v>136</v>
      </c>
      <c r="B11" s="140">
        <v>455</v>
      </c>
      <c r="C11" s="140">
        <v>924</v>
      </c>
      <c r="D11" s="140">
        <v>100</v>
      </c>
      <c r="E11" s="140">
        <v>258</v>
      </c>
      <c r="F11" s="140">
        <v>0</v>
      </c>
      <c r="G11" s="140">
        <v>0</v>
      </c>
      <c r="H11" s="140">
        <v>0</v>
      </c>
      <c r="I11" s="140">
        <v>0</v>
      </c>
      <c r="J11" s="140">
        <v>1144</v>
      </c>
      <c r="K11" s="162">
        <v>1110.25</v>
      </c>
      <c r="L11" s="140">
        <v>892</v>
      </c>
      <c r="M11" s="162">
        <v>887</v>
      </c>
      <c r="N11" s="140">
        <v>22</v>
      </c>
      <c r="O11" s="140">
        <v>660</v>
      </c>
      <c r="P11" s="140">
        <v>267</v>
      </c>
      <c r="Q11" s="140">
        <v>232</v>
      </c>
      <c r="R11" s="140">
        <v>118</v>
      </c>
      <c r="S11" s="140">
        <v>511</v>
      </c>
      <c r="T11" s="165">
        <v>511</v>
      </c>
      <c r="U11" s="140">
        <v>64</v>
      </c>
      <c r="V11" s="140">
        <v>230</v>
      </c>
      <c r="W11" s="140">
        <v>217</v>
      </c>
    </row>
    <row r="12" spans="1:1025" ht="18.75" customHeight="1" x14ac:dyDescent="0.25">
      <c r="A12" s="81" t="s">
        <v>135</v>
      </c>
      <c r="B12" s="140">
        <v>574</v>
      </c>
      <c r="C12" s="140">
        <v>1103</v>
      </c>
      <c r="D12" s="140">
        <v>674</v>
      </c>
      <c r="E12" s="140">
        <v>1054</v>
      </c>
      <c r="F12" s="140">
        <v>2</v>
      </c>
      <c r="G12" s="140">
        <v>10</v>
      </c>
      <c r="H12" s="140">
        <v>16</v>
      </c>
      <c r="I12" s="140">
        <v>7</v>
      </c>
      <c r="J12" s="140">
        <v>1630</v>
      </c>
      <c r="K12" s="162">
        <v>1221.75</v>
      </c>
      <c r="L12" s="140">
        <v>1193</v>
      </c>
      <c r="M12" s="162">
        <v>1050.25</v>
      </c>
      <c r="N12" s="140">
        <v>5</v>
      </c>
      <c r="O12" s="140">
        <v>391</v>
      </c>
      <c r="P12" s="140">
        <v>162</v>
      </c>
      <c r="Q12" s="140">
        <v>802</v>
      </c>
      <c r="R12" s="140">
        <v>358</v>
      </c>
      <c r="S12" s="165">
        <v>494</v>
      </c>
      <c r="T12" s="140">
        <v>404</v>
      </c>
      <c r="U12" s="140">
        <v>4</v>
      </c>
      <c r="V12" s="140">
        <v>167</v>
      </c>
      <c r="W12" s="140">
        <v>323</v>
      </c>
    </row>
    <row r="13" spans="1:1025" s="98" customFormat="1" ht="26.4" x14ac:dyDescent="0.25">
      <c r="A13" s="89" t="s">
        <v>158</v>
      </c>
      <c r="B13" s="149">
        <f t="shared" ref="B13:W13" si="2">SUM(B14+B15+B16+B17)</f>
        <v>1697</v>
      </c>
      <c r="C13" s="149">
        <f t="shared" si="2"/>
        <v>26834</v>
      </c>
      <c r="D13" s="149">
        <f t="shared" si="2"/>
        <v>1665</v>
      </c>
      <c r="E13" s="149">
        <f t="shared" si="2"/>
        <v>23898</v>
      </c>
      <c r="F13" s="149">
        <f t="shared" si="2"/>
        <v>41</v>
      </c>
      <c r="G13" s="149">
        <f t="shared" si="2"/>
        <v>29</v>
      </c>
      <c r="H13" s="149">
        <f t="shared" si="2"/>
        <v>279</v>
      </c>
      <c r="I13" s="149">
        <f t="shared" si="2"/>
        <v>248</v>
      </c>
      <c r="J13" s="149">
        <f t="shared" si="2"/>
        <v>1683</v>
      </c>
      <c r="K13" s="166">
        <f t="shared" si="2"/>
        <v>1174.0999999999999</v>
      </c>
      <c r="L13" s="149">
        <f t="shared" si="2"/>
        <v>1678</v>
      </c>
      <c r="M13" s="166">
        <f t="shared" si="2"/>
        <v>1169</v>
      </c>
      <c r="N13" s="149">
        <f t="shared" si="2"/>
        <v>23</v>
      </c>
      <c r="O13" s="149">
        <f t="shared" si="2"/>
        <v>1154</v>
      </c>
      <c r="P13" s="167">
        <f t="shared" si="2"/>
        <v>408</v>
      </c>
      <c r="Q13" s="149">
        <f t="shared" si="2"/>
        <v>524</v>
      </c>
      <c r="R13" s="149">
        <f t="shared" si="2"/>
        <v>186</v>
      </c>
      <c r="S13" s="149">
        <f t="shared" si="2"/>
        <v>342</v>
      </c>
      <c r="T13" s="149">
        <f t="shared" si="2"/>
        <v>597</v>
      </c>
      <c r="U13" s="149">
        <f t="shared" si="2"/>
        <v>243</v>
      </c>
      <c r="V13" s="149">
        <f t="shared" si="2"/>
        <v>295</v>
      </c>
      <c r="W13" s="149">
        <f t="shared" si="2"/>
        <v>59</v>
      </c>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c r="GJ13" s="71"/>
      <c r="GK13" s="71"/>
      <c r="GL13" s="71"/>
      <c r="GM13" s="71"/>
      <c r="GN13" s="71"/>
      <c r="GO13" s="71"/>
      <c r="GP13" s="71"/>
      <c r="GQ13" s="71"/>
      <c r="GR13" s="71"/>
      <c r="GS13" s="71"/>
      <c r="GT13" s="71"/>
      <c r="GU13" s="71"/>
      <c r="GV13" s="71"/>
      <c r="GW13" s="71"/>
      <c r="GX13" s="71"/>
      <c r="GY13" s="71"/>
      <c r="GZ13" s="71"/>
      <c r="HA13" s="71"/>
      <c r="HB13" s="71"/>
      <c r="HC13" s="71"/>
      <c r="HD13" s="71"/>
      <c r="HE13" s="71"/>
      <c r="HF13" s="71"/>
      <c r="HG13" s="71"/>
      <c r="HH13" s="71"/>
      <c r="HI13" s="71"/>
      <c r="HJ13" s="71"/>
      <c r="HK13" s="71"/>
      <c r="HL13" s="71"/>
      <c r="HM13" s="71"/>
      <c r="HN13" s="71"/>
      <c r="HO13" s="71"/>
      <c r="HP13" s="71"/>
      <c r="HQ13" s="71"/>
      <c r="HR13" s="71"/>
      <c r="HS13" s="71"/>
      <c r="HT13" s="71"/>
      <c r="HU13" s="71"/>
      <c r="HV13" s="71"/>
      <c r="HW13" s="71"/>
      <c r="HX13" s="71"/>
      <c r="HY13" s="71"/>
      <c r="HZ13" s="71"/>
      <c r="IA13" s="71"/>
      <c r="IB13" s="71"/>
      <c r="IC13" s="71"/>
      <c r="ID13" s="71"/>
      <c r="IE13" s="71"/>
      <c r="IF13" s="71"/>
      <c r="IG13" s="71"/>
      <c r="IH13" s="71"/>
      <c r="II13" s="71"/>
      <c r="IJ13" s="71"/>
      <c r="IK13" s="71"/>
      <c r="IL13" s="71"/>
      <c r="IM13" s="71"/>
      <c r="IN13" s="71"/>
      <c r="IO13" s="71"/>
      <c r="IP13" s="71"/>
      <c r="IQ13" s="71"/>
      <c r="IR13" s="71"/>
      <c r="IS13" s="71"/>
      <c r="IT13" s="71"/>
      <c r="IU13" s="71"/>
      <c r="IV13" s="71"/>
      <c r="IW13" s="71"/>
      <c r="IX13" s="71"/>
      <c r="IY13" s="71"/>
      <c r="IZ13" s="71"/>
      <c r="JA13" s="71"/>
      <c r="JB13" s="71"/>
      <c r="JC13" s="71"/>
      <c r="JD13" s="71"/>
      <c r="JE13" s="71"/>
      <c r="JF13" s="71"/>
      <c r="JG13" s="71"/>
      <c r="JH13" s="71"/>
      <c r="JI13" s="71"/>
      <c r="JJ13" s="71"/>
      <c r="JK13" s="71"/>
      <c r="JL13" s="71"/>
      <c r="JM13" s="71"/>
      <c r="JN13" s="71"/>
      <c r="JO13" s="71"/>
      <c r="JP13" s="71"/>
      <c r="JQ13" s="71"/>
      <c r="JR13" s="71"/>
      <c r="JS13" s="71"/>
      <c r="JT13" s="71"/>
      <c r="JU13" s="71"/>
      <c r="JV13" s="71"/>
      <c r="JW13" s="71"/>
      <c r="JX13" s="71"/>
      <c r="JY13" s="71"/>
      <c r="JZ13" s="71"/>
      <c r="KA13" s="71"/>
      <c r="KB13" s="71"/>
      <c r="KC13" s="71"/>
      <c r="KD13" s="71"/>
      <c r="KE13" s="71"/>
      <c r="KF13" s="71"/>
      <c r="KG13" s="71"/>
      <c r="KH13" s="71"/>
      <c r="KI13" s="71"/>
      <c r="KJ13" s="71"/>
      <c r="KK13" s="71"/>
      <c r="KL13" s="71"/>
      <c r="KM13" s="71"/>
      <c r="KN13" s="71"/>
      <c r="KO13" s="71"/>
      <c r="KP13" s="71"/>
      <c r="KQ13" s="71"/>
      <c r="KR13" s="71"/>
      <c r="KS13" s="71"/>
      <c r="KT13" s="71"/>
      <c r="KU13" s="71"/>
      <c r="KV13" s="71"/>
      <c r="KW13" s="71"/>
      <c r="KX13" s="71"/>
      <c r="KY13" s="71"/>
      <c r="KZ13" s="71"/>
      <c r="LA13" s="71"/>
      <c r="LB13" s="71"/>
      <c r="LC13" s="71"/>
      <c r="LD13" s="71"/>
      <c r="LE13" s="71"/>
      <c r="LF13" s="71"/>
      <c r="LG13" s="71"/>
      <c r="LH13" s="71"/>
      <c r="LI13" s="71"/>
      <c r="LJ13" s="71"/>
      <c r="LK13" s="71"/>
      <c r="LL13" s="71"/>
      <c r="LM13" s="71"/>
      <c r="LN13" s="71"/>
      <c r="LO13" s="71"/>
      <c r="LP13" s="71"/>
      <c r="LQ13" s="71"/>
      <c r="LR13" s="71"/>
      <c r="LS13" s="71"/>
      <c r="LT13" s="71"/>
      <c r="LU13" s="71"/>
      <c r="LV13" s="71"/>
      <c r="LW13" s="71"/>
      <c r="LX13" s="71"/>
      <c r="LY13" s="71"/>
      <c r="LZ13" s="71"/>
      <c r="MA13" s="71"/>
      <c r="MB13" s="71"/>
      <c r="MC13" s="71"/>
      <c r="MD13" s="71"/>
      <c r="ME13" s="71"/>
      <c r="MF13" s="71"/>
      <c r="MG13" s="71"/>
      <c r="MH13" s="71"/>
      <c r="MI13" s="71"/>
      <c r="MJ13" s="71"/>
      <c r="MK13" s="71"/>
      <c r="ML13" s="71"/>
      <c r="MM13" s="71"/>
      <c r="MN13" s="71"/>
      <c r="MO13" s="71"/>
      <c r="MP13" s="71"/>
      <c r="MQ13" s="71"/>
      <c r="MR13" s="71"/>
      <c r="MS13" s="71"/>
      <c r="MT13" s="71"/>
      <c r="MU13" s="71"/>
      <c r="MV13" s="71"/>
      <c r="MW13" s="71"/>
      <c r="MX13" s="71"/>
      <c r="MY13" s="71"/>
      <c r="MZ13" s="71"/>
      <c r="NA13" s="71"/>
      <c r="NB13" s="71"/>
      <c r="NC13" s="71"/>
      <c r="ND13" s="71"/>
      <c r="NE13" s="71"/>
      <c r="NF13" s="71"/>
      <c r="NG13" s="71"/>
      <c r="NH13" s="71"/>
      <c r="NI13" s="71"/>
      <c r="NJ13" s="71"/>
      <c r="NK13" s="71"/>
      <c r="NL13" s="71"/>
      <c r="NM13" s="71"/>
      <c r="NN13" s="71"/>
      <c r="NO13" s="71"/>
      <c r="NP13" s="71"/>
      <c r="NQ13" s="71"/>
      <c r="NR13" s="71"/>
      <c r="NS13" s="71"/>
      <c r="NT13" s="71"/>
      <c r="NU13" s="71"/>
      <c r="NV13" s="71"/>
      <c r="NW13" s="71"/>
      <c r="NX13" s="71"/>
      <c r="NY13" s="71"/>
      <c r="NZ13" s="71"/>
      <c r="OA13" s="71"/>
      <c r="OB13" s="71"/>
      <c r="OC13" s="71"/>
      <c r="OD13" s="71"/>
      <c r="OE13" s="71"/>
      <c r="OF13" s="71"/>
      <c r="OG13" s="71"/>
      <c r="OH13" s="71"/>
      <c r="OI13" s="71"/>
      <c r="OJ13" s="71"/>
      <c r="OK13" s="71"/>
      <c r="OL13" s="71"/>
      <c r="OM13" s="71"/>
      <c r="ON13" s="71"/>
      <c r="OO13" s="71"/>
      <c r="OP13" s="71"/>
      <c r="OQ13" s="71"/>
      <c r="OR13" s="71"/>
      <c r="OS13" s="71"/>
      <c r="OT13" s="71"/>
      <c r="OU13" s="71"/>
      <c r="OV13" s="71"/>
      <c r="OW13" s="71"/>
      <c r="OX13" s="71"/>
      <c r="OY13" s="71"/>
      <c r="OZ13" s="71"/>
      <c r="PA13" s="71"/>
      <c r="PB13" s="71"/>
      <c r="PC13" s="71"/>
      <c r="PD13" s="71"/>
      <c r="PE13" s="71"/>
      <c r="PF13" s="71"/>
      <c r="PG13" s="71"/>
      <c r="PH13" s="71"/>
      <c r="PI13" s="71"/>
      <c r="PJ13" s="71"/>
      <c r="PK13" s="71"/>
      <c r="PL13" s="71"/>
      <c r="PM13" s="71"/>
      <c r="PN13" s="71"/>
      <c r="PO13" s="71"/>
      <c r="PP13" s="71"/>
      <c r="PQ13" s="71"/>
      <c r="PR13" s="71"/>
      <c r="PS13" s="71"/>
      <c r="PT13" s="71"/>
      <c r="PU13" s="71"/>
      <c r="PV13" s="71"/>
      <c r="PW13" s="71"/>
      <c r="PX13" s="71"/>
      <c r="PY13" s="71"/>
      <c r="PZ13" s="71"/>
      <c r="QA13" s="71"/>
      <c r="QB13" s="71"/>
      <c r="QC13" s="71"/>
      <c r="QD13" s="71"/>
      <c r="QE13" s="71"/>
      <c r="QF13" s="71"/>
      <c r="QG13" s="71"/>
      <c r="QH13" s="71"/>
      <c r="QI13" s="71"/>
      <c r="QJ13" s="71"/>
      <c r="QK13" s="71"/>
      <c r="QL13" s="71"/>
      <c r="QM13" s="71"/>
      <c r="QN13" s="71"/>
      <c r="QO13" s="71"/>
      <c r="QP13" s="71"/>
      <c r="QQ13" s="71"/>
      <c r="QR13" s="71"/>
      <c r="QS13" s="71"/>
      <c r="QT13" s="71"/>
      <c r="QU13" s="71"/>
      <c r="QV13" s="71"/>
      <c r="QW13" s="71"/>
      <c r="QX13" s="71"/>
      <c r="QY13" s="71"/>
      <c r="QZ13" s="71"/>
      <c r="RA13" s="71"/>
      <c r="RB13" s="71"/>
      <c r="RC13" s="71"/>
      <c r="RD13" s="71"/>
      <c r="RE13" s="71"/>
      <c r="RF13" s="71"/>
      <c r="RG13" s="71"/>
      <c r="RH13" s="71"/>
      <c r="RI13" s="71"/>
      <c r="RJ13" s="71"/>
      <c r="RK13" s="71"/>
      <c r="RL13" s="71"/>
      <c r="RM13" s="71"/>
      <c r="RN13" s="71"/>
      <c r="RO13" s="71"/>
      <c r="RP13" s="71"/>
      <c r="RQ13" s="71"/>
      <c r="RR13" s="71"/>
      <c r="RS13" s="71"/>
      <c r="RT13" s="71"/>
      <c r="RU13" s="71"/>
      <c r="RV13" s="71"/>
      <c r="RW13" s="71"/>
      <c r="RX13" s="71"/>
      <c r="RY13" s="71"/>
      <c r="RZ13" s="71"/>
      <c r="SA13" s="71"/>
      <c r="SB13" s="71"/>
      <c r="SC13" s="71"/>
      <c r="SD13" s="71"/>
      <c r="SE13" s="71"/>
      <c r="SF13" s="71"/>
      <c r="SG13" s="71"/>
      <c r="SH13" s="71"/>
      <c r="SI13" s="71"/>
      <c r="SJ13" s="71"/>
      <c r="SK13" s="71"/>
      <c r="SL13" s="71"/>
      <c r="SM13" s="71"/>
      <c r="SN13" s="71"/>
      <c r="SO13" s="71"/>
      <c r="SP13" s="71"/>
      <c r="SQ13" s="71"/>
      <c r="SR13" s="71"/>
      <c r="SS13" s="71"/>
      <c r="ST13" s="71"/>
      <c r="SU13" s="71"/>
      <c r="SV13" s="71"/>
      <c r="SW13" s="71"/>
      <c r="SX13" s="71"/>
      <c r="SY13" s="71"/>
      <c r="SZ13" s="71"/>
      <c r="TA13" s="71"/>
      <c r="TB13" s="71"/>
      <c r="TC13" s="71"/>
      <c r="TD13" s="71"/>
      <c r="TE13" s="71"/>
      <c r="TF13" s="71"/>
      <c r="TG13" s="71"/>
      <c r="TH13" s="71"/>
      <c r="TI13" s="71"/>
      <c r="TJ13" s="71"/>
      <c r="TK13" s="71"/>
      <c r="TL13" s="71"/>
      <c r="TM13" s="71"/>
      <c r="TN13" s="71"/>
      <c r="TO13" s="71"/>
      <c r="TP13" s="71"/>
      <c r="TQ13" s="71"/>
      <c r="TR13" s="71"/>
      <c r="TS13" s="71"/>
      <c r="TT13" s="71"/>
      <c r="TU13" s="71"/>
      <c r="TV13" s="71"/>
      <c r="TW13" s="71"/>
      <c r="TX13" s="71"/>
      <c r="TY13" s="71"/>
      <c r="TZ13" s="71"/>
      <c r="UA13" s="71"/>
      <c r="UB13" s="71"/>
      <c r="UC13" s="71"/>
      <c r="UD13" s="71"/>
      <c r="UE13" s="71"/>
      <c r="UF13" s="71"/>
      <c r="UG13" s="71"/>
      <c r="UH13" s="71"/>
      <c r="UI13" s="71"/>
      <c r="UJ13" s="71"/>
      <c r="UK13" s="71"/>
      <c r="UL13" s="71"/>
      <c r="UM13" s="71"/>
      <c r="UN13" s="71"/>
      <c r="UO13" s="71"/>
      <c r="UP13" s="71"/>
      <c r="UQ13" s="71"/>
      <c r="UR13" s="71"/>
      <c r="US13" s="71"/>
      <c r="UT13" s="71"/>
      <c r="UU13" s="71"/>
      <c r="UV13" s="71"/>
      <c r="UW13" s="71"/>
      <c r="UX13" s="71"/>
      <c r="UY13" s="71"/>
      <c r="UZ13" s="71"/>
      <c r="VA13" s="71"/>
      <c r="VB13" s="71"/>
      <c r="VC13" s="71"/>
      <c r="VD13" s="71"/>
      <c r="VE13" s="71"/>
      <c r="VF13" s="71"/>
      <c r="VG13" s="71"/>
      <c r="VH13" s="71"/>
      <c r="VI13" s="71"/>
      <c r="VJ13" s="71"/>
      <c r="VK13" s="71"/>
      <c r="VL13" s="71"/>
      <c r="VM13" s="71"/>
      <c r="VN13" s="71"/>
      <c r="VO13" s="71"/>
      <c r="VP13" s="71"/>
      <c r="VQ13" s="71"/>
      <c r="VR13" s="71"/>
      <c r="VS13" s="71"/>
      <c r="VT13" s="71"/>
      <c r="VU13" s="71"/>
      <c r="VV13" s="71"/>
      <c r="VW13" s="71"/>
      <c r="VX13" s="71"/>
      <c r="VY13" s="71"/>
      <c r="VZ13" s="71"/>
      <c r="WA13" s="71"/>
      <c r="WB13" s="71"/>
      <c r="WC13" s="71"/>
      <c r="WD13" s="71"/>
      <c r="WE13" s="71"/>
      <c r="WF13" s="71"/>
      <c r="WG13" s="71"/>
      <c r="WH13" s="71"/>
      <c r="WI13" s="71"/>
      <c r="WJ13" s="71"/>
      <c r="WK13" s="71"/>
      <c r="WL13" s="71"/>
      <c r="WM13" s="71"/>
      <c r="WN13" s="71"/>
      <c r="WO13" s="71"/>
      <c r="WP13" s="71"/>
      <c r="WQ13" s="71"/>
      <c r="WR13" s="71"/>
      <c r="WS13" s="71"/>
      <c r="WT13" s="71"/>
      <c r="WU13" s="71"/>
      <c r="WV13" s="71"/>
      <c r="WW13" s="71"/>
      <c r="WX13" s="71"/>
      <c r="WY13" s="71"/>
      <c r="WZ13" s="71"/>
      <c r="XA13" s="71"/>
      <c r="XB13" s="71"/>
      <c r="XC13" s="71"/>
      <c r="XD13" s="71"/>
      <c r="XE13" s="71"/>
      <c r="XF13" s="71"/>
      <c r="XG13" s="71"/>
      <c r="XH13" s="71"/>
      <c r="XI13" s="71"/>
      <c r="XJ13" s="71"/>
      <c r="XK13" s="71"/>
      <c r="XL13" s="71"/>
      <c r="XM13" s="71"/>
      <c r="XN13" s="71"/>
      <c r="XO13" s="71"/>
      <c r="XP13" s="71"/>
      <c r="XQ13" s="71"/>
      <c r="XR13" s="71"/>
      <c r="XS13" s="71"/>
      <c r="XT13" s="71"/>
      <c r="XU13" s="71"/>
      <c r="XV13" s="71"/>
      <c r="XW13" s="71"/>
      <c r="XX13" s="71"/>
      <c r="XY13" s="71"/>
      <c r="XZ13" s="71"/>
      <c r="YA13" s="71"/>
      <c r="YB13" s="71"/>
      <c r="YC13" s="71"/>
      <c r="YD13" s="71"/>
      <c r="YE13" s="71"/>
      <c r="YF13" s="71"/>
      <c r="YG13" s="71"/>
      <c r="YH13" s="71"/>
      <c r="YI13" s="71"/>
      <c r="YJ13" s="71"/>
      <c r="YK13" s="71"/>
      <c r="YL13" s="71"/>
      <c r="YM13" s="71"/>
      <c r="YN13" s="71"/>
      <c r="YO13" s="71"/>
      <c r="YP13" s="71"/>
      <c r="YQ13" s="71"/>
      <c r="YR13" s="71"/>
      <c r="YS13" s="71"/>
      <c r="YT13" s="71"/>
      <c r="YU13" s="71"/>
      <c r="YV13" s="71"/>
      <c r="YW13" s="71"/>
      <c r="YX13" s="71"/>
      <c r="YY13" s="71"/>
      <c r="YZ13" s="71"/>
      <c r="ZA13" s="71"/>
      <c r="ZB13" s="71"/>
      <c r="ZC13" s="71"/>
      <c r="ZD13" s="71"/>
      <c r="ZE13" s="71"/>
      <c r="ZF13" s="71"/>
      <c r="ZG13" s="71"/>
      <c r="ZH13" s="71"/>
      <c r="ZI13" s="71"/>
      <c r="ZJ13" s="71"/>
      <c r="ZK13" s="71"/>
      <c r="ZL13" s="71"/>
      <c r="ZM13" s="71"/>
      <c r="ZN13" s="71"/>
      <c r="ZO13" s="71"/>
      <c r="ZP13" s="71"/>
      <c r="ZQ13" s="71"/>
      <c r="ZR13" s="71"/>
      <c r="ZS13" s="71"/>
      <c r="ZT13" s="71"/>
      <c r="ZU13" s="71"/>
      <c r="ZV13" s="71"/>
      <c r="ZW13" s="71"/>
      <c r="ZX13" s="71"/>
      <c r="ZY13" s="71"/>
      <c r="ZZ13" s="71"/>
      <c r="AAA13" s="71"/>
      <c r="AAB13" s="71"/>
      <c r="AAC13" s="71"/>
      <c r="AAD13" s="71"/>
      <c r="AAE13" s="71"/>
      <c r="AAF13" s="71"/>
      <c r="AAG13" s="71"/>
      <c r="AAH13" s="71"/>
      <c r="AAI13" s="71"/>
      <c r="AAJ13" s="71"/>
      <c r="AAK13" s="71"/>
      <c r="AAL13" s="71"/>
      <c r="AAM13" s="71"/>
      <c r="AAN13" s="71"/>
      <c r="AAO13" s="71"/>
      <c r="AAP13" s="71"/>
      <c r="AAQ13" s="71"/>
      <c r="AAR13" s="71"/>
      <c r="AAS13" s="71"/>
      <c r="AAT13" s="71"/>
      <c r="AAU13" s="71"/>
      <c r="AAV13" s="71"/>
      <c r="AAW13" s="71"/>
      <c r="AAX13" s="71"/>
      <c r="AAY13" s="71"/>
      <c r="AAZ13" s="71"/>
      <c r="ABA13" s="71"/>
      <c r="ABB13" s="71"/>
      <c r="ABC13" s="71"/>
      <c r="ABD13" s="71"/>
      <c r="ABE13" s="71"/>
      <c r="ABF13" s="71"/>
      <c r="ABG13" s="71"/>
      <c r="ABH13" s="71"/>
      <c r="ABI13" s="71"/>
      <c r="ABJ13" s="71"/>
      <c r="ABK13" s="71"/>
      <c r="ABL13" s="71"/>
      <c r="ABM13" s="71"/>
      <c r="ABN13" s="71"/>
      <c r="ABO13" s="71"/>
      <c r="ABP13" s="71"/>
      <c r="ABQ13" s="71"/>
      <c r="ABR13" s="71"/>
      <c r="ABS13" s="71"/>
      <c r="ABT13" s="71"/>
      <c r="ABU13" s="71"/>
      <c r="ABV13" s="71"/>
      <c r="ABW13" s="71"/>
      <c r="ABX13" s="71"/>
      <c r="ABY13" s="71"/>
      <c r="ABZ13" s="71"/>
      <c r="ACA13" s="71"/>
      <c r="ACB13" s="71"/>
      <c r="ACC13" s="71"/>
      <c r="ACD13" s="71"/>
      <c r="ACE13" s="71"/>
      <c r="ACF13" s="71"/>
      <c r="ACG13" s="71"/>
      <c r="ACH13" s="71"/>
      <c r="ACI13" s="71"/>
      <c r="ACJ13" s="71"/>
      <c r="ACK13" s="71"/>
      <c r="ACL13" s="71"/>
      <c r="ACM13" s="71"/>
      <c r="ACN13" s="71"/>
      <c r="ACO13" s="71"/>
      <c r="ACP13" s="71"/>
      <c r="ACQ13" s="71"/>
      <c r="ACR13" s="71"/>
      <c r="ACS13" s="71"/>
      <c r="ACT13" s="71"/>
      <c r="ACU13" s="71"/>
      <c r="ACV13" s="71"/>
      <c r="ACW13" s="71"/>
      <c r="ACX13" s="71"/>
      <c r="ACY13" s="71"/>
      <c r="ACZ13" s="71"/>
      <c r="ADA13" s="71"/>
      <c r="ADB13" s="71"/>
      <c r="ADC13" s="71"/>
      <c r="ADD13" s="71"/>
      <c r="ADE13" s="71"/>
      <c r="ADF13" s="71"/>
      <c r="ADG13" s="71"/>
      <c r="ADH13" s="71"/>
      <c r="ADI13" s="71"/>
      <c r="ADJ13" s="71"/>
      <c r="ADK13" s="71"/>
      <c r="ADL13" s="71"/>
      <c r="ADM13" s="71"/>
      <c r="ADN13" s="71"/>
      <c r="ADO13" s="71"/>
      <c r="ADP13" s="71"/>
      <c r="ADQ13" s="71"/>
      <c r="ADR13" s="71"/>
      <c r="ADS13" s="71"/>
      <c r="ADT13" s="71"/>
      <c r="ADU13" s="71"/>
      <c r="ADV13" s="71"/>
      <c r="ADW13" s="71"/>
      <c r="ADX13" s="71"/>
      <c r="ADY13" s="71"/>
      <c r="ADZ13" s="71"/>
      <c r="AEA13" s="71"/>
      <c r="AEB13" s="71"/>
      <c r="AEC13" s="71"/>
      <c r="AED13" s="71"/>
      <c r="AEE13" s="71"/>
      <c r="AEF13" s="71"/>
      <c r="AEG13" s="71"/>
      <c r="AEH13" s="71"/>
      <c r="AEI13" s="71"/>
      <c r="AEJ13" s="71"/>
      <c r="AEK13" s="71"/>
      <c r="AEL13" s="71"/>
      <c r="AEM13" s="71"/>
      <c r="AEN13" s="71"/>
      <c r="AEO13" s="71"/>
      <c r="AEP13" s="71"/>
      <c r="AEQ13" s="71"/>
      <c r="AER13" s="71"/>
      <c r="AES13" s="71"/>
      <c r="AET13" s="71"/>
      <c r="AEU13" s="71"/>
      <c r="AEV13" s="71"/>
      <c r="AEW13" s="71"/>
      <c r="AEX13" s="71"/>
      <c r="AEY13" s="71"/>
      <c r="AEZ13" s="71"/>
      <c r="AFA13" s="71"/>
      <c r="AFB13" s="71"/>
      <c r="AFC13" s="71"/>
      <c r="AFD13" s="71"/>
      <c r="AFE13" s="71"/>
      <c r="AFF13" s="71"/>
      <c r="AFG13" s="71"/>
      <c r="AFH13" s="71"/>
      <c r="AFI13" s="71"/>
      <c r="AFJ13" s="71"/>
      <c r="AFK13" s="71"/>
      <c r="AFL13" s="71"/>
      <c r="AFM13" s="71"/>
      <c r="AFN13" s="71"/>
      <c r="AFO13" s="71"/>
      <c r="AFP13" s="71"/>
      <c r="AFQ13" s="71"/>
      <c r="AFR13" s="71"/>
      <c r="AFS13" s="71"/>
      <c r="AFT13" s="71"/>
      <c r="AFU13" s="71"/>
      <c r="AFV13" s="71"/>
      <c r="AFW13" s="71"/>
      <c r="AFX13" s="71"/>
      <c r="AFY13" s="71"/>
      <c r="AFZ13" s="71"/>
      <c r="AGA13" s="71"/>
      <c r="AGB13" s="71"/>
      <c r="AGC13" s="71"/>
      <c r="AGD13" s="71"/>
      <c r="AGE13" s="71"/>
      <c r="AGF13" s="71"/>
      <c r="AGG13" s="71"/>
      <c r="AGH13" s="71"/>
      <c r="AGI13" s="71"/>
      <c r="AGJ13" s="71"/>
      <c r="AGK13" s="71"/>
      <c r="AGL13" s="71"/>
      <c r="AGM13" s="71"/>
      <c r="AGN13" s="71"/>
      <c r="AGO13" s="71"/>
      <c r="AGP13" s="71"/>
      <c r="AGQ13" s="71"/>
      <c r="AGR13" s="71"/>
      <c r="AGS13" s="71"/>
      <c r="AGT13" s="71"/>
      <c r="AGU13" s="71"/>
      <c r="AGV13" s="71"/>
      <c r="AGW13" s="71"/>
      <c r="AGX13" s="71"/>
      <c r="AGY13" s="71"/>
      <c r="AGZ13" s="71"/>
      <c r="AHA13" s="71"/>
      <c r="AHB13" s="71"/>
      <c r="AHC13" s="71"/>
      <c r="AHD13" s="71"/>
      <c r="AHE13" s="71"/>
      <c r="AHF13" s="71"/>
      <c r="AHG13" s="71"/>
      <c r="AHH13" s="71"/>
      <c r="AHI13" s="71"/>
      <c r="AHJ13" s="71"/>
      <c r="AHK13" s="71"/>
      <c r="AHL13" s="71"/>
      <c r="AHM13" s="71"/>
      <c r="AHN13" s="71"/>
      <c r="AHO13" s="71"/>
      <c r="AHP13" s="71"/>
      <c r="AHQ13" s="71"/>
      <c r="AHR13" s="71"/>
      <c r="AHS13" s="71"/>
      <c r="AHT13" s="71"/>
      <c r="AHU13" s="71"/>
      <c r="AHV13" s="71"/>
      <c r="AHW13" s="71"/>
      <c r="AHX13" s="71"/>
      <c r="AHY13" s="71"/>
      <c r="AHZ13" s="71"/>
      <c r="AIA13" s="71"/>
      <c r="AIB13" s="71"/>
      <c r="AIC13" s="71"/>
      <c r="AID13" s="71"/>
      <c r="AIE13" s="71"/>
      <c r="AIF13" s="71"/>
      <c r="AIG13" s="71"/>
      <c r="AIH13" s="71"/>
      <c r="AII13" s="71"/>
      <c r="AIJ13" s="71"/>
      <c r="AIK13" s="71"/>
      <c r="AIL13" s="71"/>
      <c r="AIM13" s="71"/>
      <c r="AIN13" s="71"/>
      <c r="AIO13" s="71"/>
      <c r="AIP13" s="71"/>
      <c r="AIQ13" s="71"/>
      <c r="AIR13" s="71"/>
      <c r="AIS13" s="71"/>
      <c r="AIT13" s="71"/>
      <c r="AIU13" s="71"/>
      <c r="AIV13" s="71"/>
      <c r="AIW13" s="71"/>
      <c r="AIX13" s="71"/>
      <c r="AIY13" s="71"/>
      <c r="AIZ13" s="71"/>
      <c r="AJA13" s="71"/>
      <c r="AJB13" s="71"/>
      <c r="AJC13" s="71"/>
      <c r="AJD13" s="71"/>
      <c r="AJE13" s="71"/>
      <c r="AJF13" s="71"/>
      <c r="AJG13" s="71"/>
      <c r="AJH13" s="71"/>
      <c r="AJI13" s="71"/>
      <c r="AJJ13" s="71"/>
      <c r="AJK13" s="71"/>
      <c r="AJL13" s="71"/>
      <c r="AJM13" s="71"/>
      <c r="AJN13" s="71"/>
      <c r="AJO13" s="71"/>
      <c r="AJP13" s="71"/>
      <c r="AJQ13" s="71"/>
      <c r="AJR13" s="71"/>
      <c r="AJS13" s="71"/>
      <c r="AJT13" s="71"/>
      <c r="AJU13" s="71"/>
      <c r="AJV13" s="71"/>
      <c r="AJW13" s="71"/>
      <c r="AJX13" s="71"/>
      <c r="AJY13" s="71"/>
      <c r="AJZ13" s="71"/>
      <c r="AKA13" s="71"/>
      <c r="AKB13" s="71"/>
      <c r="AKC13" s="71"/>
      <c r="AKD13" s="71"/>
      <c r="AKE13" s="71"/>
      <c r="AKF13" s="71"/>
      <c r="AKG13" s="71"/>
      <c r="AKH13" s="71"/>
      <c r="AKI13" s="71"/>
      <c r="AKJ13" s="71"/>
      <c r="AKK13" s="71"/>
      <c r="AKL13" s="71"/>
      <c r="AKM13" s="71"/>
      <c r="AKN13" s="71"/>
      <c r="AKO13" s="71"/>
      <c r="AKP13" s="71"/>
      <c r="AKQ13" s="71"/>
      <c r="AKR13" s="71"/>
      <c r="AKS13" s="71"/>
      <c r="AKT13" s="71"/>
      <c r="AKU13" s="71"/>
      <c r="AKV13" s="71"/>
      <c r="AKW13" s="71"/>
      <c r="AKX13" s="71"/>
      <c r="AKY13" s="71"/>
      <c r="AKZ13" s="71"/>
      <c r="ALA13" s="71"/>
      <c r="ALB13" s="71"/>
      <c r="ALC13" s="71"/>
      <c r="ALD13" s="71"/>
      <c r="ALE13" s="71"/>
      <c r="ALF13" s="71"/>
      <c r="ALG13" s="71"/>
      <c r="ALH13" s="71"/>
      <c r="ALI13" s="71"/>
      <c r="ALJ13" s="71"/>
      <c r="ALK13" s="71"/>
      <c r="ALL13" s="71"/>
      <c r="ALM13" s="71"/>
      <c r="ALN13" s="71"/>
      <c r="ALO13" s="71"/>
      <c r="ALP13" s="71"/>
      <c r="ALQ13" s="71"/>
      <c r="ALR13" s="71"/>
      <c r="ALS13" s="71"/>
      <c r="ALT13" s="71"/>
      <c r="ALU13" s="71"/>
      <c r="ALV13" s="71"/>
      <c r="ALW13" s="71"/>
      <c r="ALX13" s="71"/>
      <c r="ALY13" s="71"/>
      <c r="ALZ13" s="71"/>
      <c r="AMA13" s="71"/>
      <c r="AMB13" s="71"/>
      <c r="AMC13" s="71"/>
      <c r="AMD13" s="71"/>
      <c r="AME13" s="71"/>
      <c r="AMF13" s="71"/>
      <c r="AMG13" s="71"/>
      <c r="AMH13" s="71"/>
      <c r="AMI13" s="71"/>
      <c r="AMJ13" s="71"/>
      <c r="AMK13" s="71"/>
    </row>
    <row r="14" spans="1:1025" ht="18" customHeight="1" x14ac:dyDescent="0.25">
      <c r="A14" s="11" t="s">
        <v>137</v>
      </c>
      <c r="B14" s="150">
        <v>438</v>
      </c>
      <c r="C14" s="150">
        <v>442</v>
      </c>
      <c r="D14" s="150">
        <v>282</v>
      </c>
      <c r="E14" s="150">
        <v>308</v>
      </c>
      <c r="F14" s="150">
        <v>15</v>
      </c>
      <c r="G14" s="150">
        <v>29</v>
      </c>
      <c r="H14" s="150">
        <v>239</v>
      </c>
      <c r="I14" s="150">
        <v>248</v>
      </c>
      <c r="J14" s="150">
        <v>321</v>
      </c>
      <c r="K14" s="168">
        <v>301</v>
      </c>
      <c r="L14" s="150">
        <v>316</v>
      </c>
      <c r="M14" s="168">
        <v>296</v>
      </c>
      <c r="N14" s="150">
        <v>10</v>
      </c>
      <c r="O14" s="150">
        <v>298</v>
      </c>
      <c r="P14" s="140">
        <v>183</v>
      </c>
      <c r="Q14" s="140">
        <v>18</v>
      </c>
      <c r="R14" s="140">
        <v>5</v>
      </c>
      <c r="S14" s="164"/>
      <c r="T14" s="140">
        <v>218</v>
      </c>
      <c r="U14" s="140">
        <v>52</v>
      </c>
      <c r="V14" s="160">
        <v>125</v>
      </c>
      <c r="W14" s="150">
        <v>41</v>
      </c>
    </row>
    <row r="15" spans="1:1025" ht="38.25" customHeight="1" x14ac:dyDescent="0.25">
      <c r="A15" s="11" t="s">
        <v>138</v>
      </c>
      <c r="B15" s="244">
        <v>23</v>
      </c>
      <c r="C15" s="244">
        <v>52</v>
      </c>
      <c r="D15" s="244">
        <v>107</v>
      </c>
      <c r="E15" s="244">
        <v>2856</v>
      </c>
      <c r="F15" s="244">
        <v>0</v>
      </c>
      <c r="G15" s="244">
        <v>0</v>
      </c>
      <c r="H15" s="244">
        <v>0</v>
      </c>
      <c r="I15" s="244">
        <v>0</v>
      </c>
      <c r="J15" s="244">
        <v>73</v>
      </c>
      <c r="K15" s="244">
        <v>68.5</v>
      </c>
      <c r="L15" s="244">
        <v>73</v>
      </c>
      <c r="M15" s="247">
        <v>68.5</v>
      </c>
      <c r="N15" s="244">
        <v>9</v>
      </c>
      <c r="O15" s="244">
        <v>54</v>
      </c>
      <c r="P15" s="244">
        <v>36</v>
      </c>
      <c r="Q15" s="244">
        <v>19</v>
      </c>
      <c r="R15" s="244">
        <v>10</v>
      </c>
      <c r="S15" s="244">
        <v>0</v>
      </c>
      <c r="T15" s="244">
        <v>31</v>
      </c>
      <c r="U15" s="244">
        <v>1</v>
      </c>
      <c r="V15" s="244">
        <v>18</v>
      </c>
      <c r="W15" s="244">
        <v>12</v>
      </c>
    </row>
    <row r="16" spans="1:1025" ht="29.25" customHeight="1" x14ac:dyDescent="0.25">
      <c r="A16" s="90" t="s">
        <v>139</v>
      </c>
      <c r="B16" s="142">
        <f>B42</f>
        <v>0</v>
      </c>
      <c r="C16" s="142">
        <f t="shared" ref="C16:W16" si="3">C42</f>
        <v>0</v>
      </c>
      <c r="D16" s="142">
        <f t="shared" si="3"/>
        <v>10</v>
      </c>
      <c r="E16" s="142">
        <f t="shared" si="3"/>
        <v>59</v>
      </c>
      <c r="F16" s="142">
        <f t="shared" si="3"/>
        <v>0</v>
      </c>
      <c r="G16" s="142">
        <f t="shared" si="3"/>
        <v>0</v>
      </c>
      <c r="H16" s="142">
        <f t="shared" si="3"/>
        <v>0</v>
      </c>
      <c r="I16" s="142">
        <f t="shared" si="3"/>
        <v>0</v>
      </c>
      <c r="J16" s="142">
        <f t="shared" si="3"/>
        <v>45</v>
      </c>
      <c r="K16" s="142">
        <f t="shared" si="3"/>
        <v>30</v>
      </c>
      <c r="L16" s="142">
        <f t="shared" si="3"/>
        <v>45</v>
      </c>
      <c r="M16" s="240">
        <f>M42</f>
        <v>30</v>
      </c>
      <c r="N16" s="142">
        <f t="shared" si="3"/>
        <v>1</v>
      </c>
      <c r="O16" s="142">
        <f t="shared" si="3"/>
        <v>31</v>
      </c>
      <c r="P16" s="142">
        <f t="shared" si="3"/>
        <v>8</v>
      </c>
      <c r="Q16" s="142">
        <f t="shared" si="3"/>
        <v>14</v>
      </c>
      <c r="R16" s="142">
        <f t="shared" si="3"/>
        <v>6</v>
      </c>
      <c r="S16" s="142">
        <f t="shared" si="3"/>
        <v>0</v>
      </c>
      <c r="T16" s="142">
        <f t="shared" si="3"/>
        <v>6</v>
      </c>
      <c r="U16" s="142">
        <f t="shared" si="3"/>
        <v>0</v>
      </c>
      <c r="V16" s="142">
        <f t="shared" si="3"/>
        <v>2</v>
      </c>
      <c r="W16" s="142">
        <f t="shared" si="3"/>
        <v>4</v>
      </c>
    </row>
    <row r="17" spans="1:1025" ht="15" customHeight="1" x14ac:dyDescent="0.25">
      <c r="A17" s="81" t="s">
        <v>140</v>
      </c>
      <c r="B17" s="133">
        <v>1236</v>
      </c>
      <c r="C17" s="133">
        <v>26340</v>
      </c>
      <c r="D17" s="133">
        <v>1266</v>
      </c>
      <c r="E17" s="133">
        <v>20675</v>
      </c>
      <c r="F17" s="133">
        <v>26</v>
      </c>
      <c r="G17" s="133">
        <v>0</v>
      </c>
      <c r="H17" s="133">
        <v>40</v>
      </c>
      <c r="I17" s="133">
        <v>0</v>
      </c>
      <c r="J17" s="133">
        <v>1244</v>
      </c>
      <c r="K17" s="169">
        <v>774.6</v>
      </c>
      <c r="L17" s="133">
        <v>1244</v>
      </c>
      <c r="M17" s="169">
        <v>774.5</v>
      </c>
      <c r="N17" s="133">
        <v>3</v>
      </c>
      <c r="O17" s="133">
        <v>771</v>
      </c>
      <c r="P17" s="170">
        <v>181</v>
      </c>
      <c r="Q17" s="170">
        <v>473</v>
      </c>
      <c r="R17" s="170">
        <v>165</v>
      </c>
      <c r="S17" s="170">
        <v>342</v>
      </c>
      <c r="T17" s="170">
        <v>342</v>
      </c>
      <c r="U17" s="170">
        <v>190</v>
      </c>
      <c r="V17" s="170">
        <v>150</v>
      </c>
      <c r="W17" s="170">
        <v>2</v>
      </c>
    </row>
    <row r="18" spans="1:1025" s="98" customFormat="1" ht="27" customHeight="1" x14ac:dyDescent="0.25">
      <c r="A18" s="89" t="s">
        <v>159</v>
      </c>
      <c r="B18" s="138">
        <f>SUM(B19+B20+B23+B24+B25+B26+B31)</f>
        <v>866</v>
      </c>
      <c r="C18" s="138">
        <f t="shared" ref="C18:W18" si="4">SUM(C19+C20+C23+C24+C25+C26+C31)</f>
        <v>1247</v>
      </c>
      <c r="D18" s="138">
        <f t="shared" si="4"/>
        <v>223</v>
      </c>
      <c r="E18" s="138">
        <f t="shared" si="4"/>
        <v>353</v>
      </c>
      <c r="F18" s="138">
        <f t="shared" si="4"/>
        <v>0</v>
      </c>
      <c r="G18" s="138">
        <f t="shared" si="4"/>
        <v>0</v>
      </c>
      <c r="H18" s="138">
        <f t="shared" si="4"/>
        <v>0</v>
      </c>
      <c r="I18" s="138">
        <f t="shared" si="4"/>
        <v>0</v>
      </c>
      <c r="J18" s="138">
        <f t="shared" si="4"/>
        <v>156</v>
      </c>
      <c r="K18" s="161">
        <f t="shared" si="4"/>
        <v>143.55000000000001</v>
      </c>
      <c r="L18" s="138">
        <f t="shared" si="4"/>
        <v>111</v>
      </c>
      <c r="M18" s="161">
        <f t="shared" si="4"/>
        <v>91</v>
      </c>
      <c r="N18" s="138">
        <f t="shared" si="4"/>
        <v>8</v>
      </c>
      <c r="O18" s="138">
        <f t="shared" si="4"/>
        <v>101</v>
      </c>
      <c r="P18" s="138">
        <f t="shared" si="4"/>
        <v>98</v>
      </c>
      <c r="Q18" s="138">
        <f t="shared" si="4"/>
        <v>10</v>
      </c>
      <c r="R18" s="138">
        <f t="shared" si="4"/>
        <v>7</v>
      </c>
      <c r="S18" s="138">
        <f t="shared" si="4"/>
        <v>0</v>
      </c>
      <c r="T18" s="138">
        <f t="shared" si="4"/>
        <v>37</v>
      </c>
      <c r="U18" s="138">
        <f t="shared" si="4"/>
        <v>11</v>
      </c>
      <c r="V18" s="138">
        <f t="shared" si="4"/>
        <v>23</v>
      </c>
      <c r="W18" s="138">
        <f t="shared" si="4"/>
        <v>3</v>
      </c>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c r="GJ18" s="71"/>
      <c r="GK18" s="71"/>
      <c r="GL18" s="71"/>
      <c r="GM18" s="71"/>
      <c r="GN18" s="71"/>
      <c r="GO18" s="71"/>
      <c r="GP18" s="71"/>
      <c r="GQ18" s="71"/>
      <c r="GR18" s="71"/>
      <c r="GS18" s="71"/>
      <c r="GT18" s="71"/>
      <c r="GU18" s="71"/>
      <c r="GV18" s="71"/>
      <c r="GW18" s="71"/>
      <c r="GX18" s="71"/>
      <c r="GY18" s="71"/>
      <c r="GZ18" s="71"/>
      <c r="HA18" s="71"/>
      <c r="HB18" s="71"/>
      <c r="HC18" s="71"/>
      <c r="HD18" s="71"/>
      <c r="HE18" s="71"/>
      <c r="HF18" s="71"/>
      <c r="HG18" s="71"/>
      <c r="HH18" s="71"/>
      <c r="HI18" s="71"/>
      <c r="HJ18" s="71"/>
      <c r="HK18" s="71"/>
      <c r="HL18" s="71"/>
      <c r="HM18" s="71"/>
      <c r="HN18" s="71"/>
      <c r="HO18" s="71"/>
      <c r="HP18" s="71"/>
      <c r="HQ18" s="71"/>
      <c r="HR18" s="71"/>
      <c r="HS18" s="71"/>
      <c r="HT18" s="71"/>
      <c r="HU18" s="71"/>
      <c r="HV18" s="71"/>
      <c r="HW18" s="71"/>
      <c r="HX18" s="71"/>
      <c r="HY18" s="71"/>
      <c r="HZ18" s="71"/>
      <c r="IA18" s="71"/>
      <c r="IB18" s="71"/>
      <c r="IC18" s="71"/>
      <c r="ID18" s="71"/>
      <c r="IE18" s="71"/>
      <c r="IF18" s="71"/>
      <c r="IG18" s="71"/>
      <c r="IH18" s="71"/>
      <c r="II18" s="71"/>
      <c r="IJ18" s="71"/>
      <c r="IK18" s="71"/>
      <c r="IL18" s="71"/>
      <c r="IM18" s="71"/>
      <c r="IN18" s="71"/>
      <c r="IO18" s="71"/>
      <c r="IP18" s="71"/>
      <c r="IQ18" s="71"/>
      <c r="IR18" s="71"/>
      <c r="IS18" s="71"/>
      <c r="IT18" s="71"/>
      <c r="IU18" s="71"/>
      <c r="IV18" s="71"/>
      <c r="IW18" s="71"/>
      <c r="IX18" s="71"/>
      <c r="IY18" s="71"/>
      <c r="IZ18" s="71"/>
      <c r="JA18" s="71"/>
      <c r="JB18" s="71"/>
      <c r="JC18" s="71"/>
      <c r="JD18" s="71"/>
      <c r="JE18" s="71"/>
      <c r="JF18" s="71"/>
      <c r="JG18" s="71"/>
      <c r="JH18" s="71"/>
      <c r="JI18" s="71"/>
      <c r="JJ18" s="71"/>
      <c r="JK18" s="71"/>
      <c r="JL18" s="71"/>
      <c r="JM18" s="71"/>
      <c r="JN18" s="71"/>
      <c r="JO18" s="71"/>
      <c r="JP18" s="71"/>
      <c r="JQ18" s="71"/>
      <c r="JR18" s="71"/>
      <c r="JS18" s="71"/>
      <c r="JT18" s="71"/>
      <c r="JU18" s="71"/>
      <c r="JV18" s="71"/>
      <c r="JW18" s="71"/>
      <c r="JX18" s="71"/>
      <c r="JY18" s="71"/>
      <c r="JZ18" s="71"/>
      <c r="KA18" s="71"/>
      <c r="KB18" s="71"/>
      <c r="KC18" s="71"/>
      <c r="KD18" s="71"/>
      <c r="KE18" s="71"/>
      <c r="KF18" s="71"/>
      <c r="KG18" s="71"/>
      <c r="KH18" s="71"/>
      <c r="KI18" s="71"/>
      <c r="KJ18" s="71"/>
      <c r="KK18" s="71"/>
      <c r="KL18" s="71"/>
      <c r="KM18" s="71"/>
      <c r="KN18" s="71"/>
      <c r="KO18" s="71"/>
      <c r="KP18" s="71"/>
      <c r="KQ18" s="71"/>
      <c r="KR18" s="71"/>
      <c r="KS18" s="71"/>
      <c r="KT18" s="71"/>
      <c r="KU18" s="71"/>
      <c r="KV18" s="71"/>
      <c r="KW18" s="71"/>
      <c r="KX18" s="71"/>
      <c r="KY18" s="71"/>
      <c r="KZ18" s="71"/>
      <c r="LA18" s="71"/>
      <c r="LB18" s="71"/>
      <c r="LC18" s="71"/>
      <c r="LD18" s="71"/>
      <c r="LE18" s="71"/>
      <c r="LF18" s="71"/>
      <c r="LG18" s="71"/>
      <c r="LH18" s="71"/>
      <c r="LI18" s="71"/>
      <c r="LJ18" s="71"/>
      <c r="LK18" s="71"/>
      <c r="LL18" s="71"/>
      <c r="LM18" s="71"/>
      <c r="LN18" s="71"/>
      <c r="LO18" s="71"/>
      <c r="LP18" s="71"/>
      <c r="LQ18" s="71"/>
      <c r="LR18" s="71"/>
      <c r="LS18" s="71"/>
      <c r="LT18" s="71"/>
      <c r="LU18" s="71"/>
      <c r="LV18" s="71"/>
      <c r="LW18" s="71"/>
      <c r="LX18" s="71"/>
      <c r="LY18" s="71"/>
      <c r="LZ18" s="71"/>
      <c r="MA18" s="71"/>
      <c r="MB18" s="71"/>
      <c r="MC18" s="71"/>
      <c r="MD18" s="71"/>
      <c r="ME18" s="71"/>
      <c r="MF18" s="71"/>
      <c r="MG18" s="71"/>
      <c r="MH18" s="71"/>
      <c r="MI18" s="71"/>
      <c r="MJ18" s="71"/>
      <c r="MK18" s="71"/>
      <c r="ML18" s="71"/>
      <c r="MM18" s="71"/>
      <c r="MN18" s="71"/>
      <c r="MO18" s="71"/>
      <c r="MP18" s="71"/>
      <c r="MQ18" s="71"/>
      <c r="MR18" s="71"/>
      <c r="MS18" s="71"/>
      <c r="MT18" s="71"/>
      <c r="MU18" s="71"/>
      <c r="MV18" s="71"/>
      <c r="MW18" s="71"/>
      <c r="MX18" s="71"/>
      <c r="MY18" s="71"/>
      <c r="MZ18" s="71"/>
      <c r="NA18" s="71"/>
      <c r="NB18" s="71"/>
      <c r="NC18" s="71"/>
      <c r="ND18" s="71"/>
      <c r="NE18" s="71"/>
      <c r="NF18" s="71"/>
      <c r="NG18" s="71"/>
      <c r="NH18" s="71"/>
      <c r="NI18" s="71"/>
      <c r="NJ18" s="71"/>
      <c r="NK18" s="71"/>
      <c r="NL18" s="71"/>
      <c r="NM18" s="71"/>
      <c r="NN18" s="71"/>
      <c r="NO18" s="71"/>
      <c r="NP18" s="71"/>
      <c r="NQ18" s="71"/>
      <c r="NR18" s="71"/>
      <c r="NS18" s="71"/>
      <c r="NT18" s="71"/>
      <c r="NU18" s="71"/>
      <c r="NV18" s="71"/>
      <c r="NW18" s="71"/>
      <c r="NX18" s="71"/>
      <c r="NY18" s="71"/>
      <c r="NZ18" s="71"/>
      <c r="OA18" s="71"/>
      <c r="OB18" s="71"/>
      <c r="OC18" s="71"/>
      <c r="OD18" s="71"/>
      <c r="OE18" s="71"/>
      <c r="OF18" s="71"/>
      <c r="OG18" s="71"/>
      <c r="OH18" s="71"/>
      <c r="OI18" s="71"/>
      <c r="OJ18" s="71"/>
      <c r="OK18" s="71"/>
      <c r="OL18" s="71"/>
      <c r="OM18" s="71"/>
      <c r="ON18" s="71"/>
      <c r="OO18" s="71"/>
      <c r="OP18" s="71"/>
      <c r="OQ18" s="71"/>
      <c r="OR18" s="71"/>
      <c r="OS18" s="71"/>
      <c r="OT18" s="71"/>
      <c r="OU18" s="71"/>
      <c r="OV18" s="71"/>
      <c r="OW18" s="71"/>
      <c r="OX18" s="71"/>
      <c r="OY18" s="71"/>
      <c r="OZ18" s="71"/>
      <c r="PA18" s="71"/>
      <c r="PB18" s="71"/>
      <c r="PC18" s="71"/>
      <c r="PD18" s="71"/>
      <c r="PE18" s="71"/>
      <c r="PF18" s="71"/>
      <c r="PG18" s="71"/>
      <c r="PH18" s="71"/>
      <c r="PI18" s="71"/>
      <c r="PJ18" s="71"/>
      <c r="PK18" s="71"/>
      <c r="PL18" s="71"/>
      <c r="PM18" s="71"/>
      <c r="PN18" s="71"/>
      <c r="PO18" s="71"/>
      <c r="PP18" s="71"/>
      <c r="PQ18" s="71"/>
      <c r="PR18" s="71"/>
      <c r="PS18" s="71"/>
      <c r="PT18" s="71"/>
      <c r="PU18" s="71"/>
      <c r="PV18" s="71"/>
      <c r="PW18" s="71"/>
      <c r="PX18" s="71"/>
      <c r="PY18" s="71"/>
      <c r="PZ18" s="71"/>
      <c r="QA18" s="71"/>
      <c r="QB18" s="71"/>
      <c r="QC18" s="71"/>
      <c r="QD18" s="71"/>
      <c r="QE18" s="71"/>
      <c r="QF18" s="71"/>
      <c r="QG18" s="71"/>
      <c r="QH18" s="71"/>
      <c r="QI18" s="71"/>
      <c r="QJ18" s="71"/>
      <c r="QK18" s="71"/>
      <c r="QL18" s="71"/>
      <c r="QM18" s="71"/>
      <c r="QN18" s="71"/>
      <c r="QO18" s="71"/>
      <c r="QP18" s="71"/>
      <c r="QQ18" s="71"/>
      <c r="QR18" s="71"/>
      <c r="QS18" s="71"/>
      <c r="QT18" s="71"/>
      <c r="QU18" s="71"/>
      <c r="QV18" s="71"/>
      <c r="QW18" s="71"/>
      <c r="QX18" s="71"/>
      <c r="QY18" s="71"/>
      <c r="QZ18" s="71"/>
      <c r="RA18" s="71"/>
      <c r="RB18" s="71"/>
      <c r="RC18" s="71"/>
      <c r="RD18" s="71"/>
      <c r="RE18" s="71"/>
      <c r="RF18" s="71"/>
      <c r="RG18" s="71"/>
      <c r="RH18" s="71"/>
      <c r="RI18" s="71"/>
      <c r="RJ18" s="71"/>
      <c r="RK18" s="71"/>
      <c r="RL18" s="71"/>
      <c r="RM18" s="71"/>
      <c r="RN18" s="71"/>
      <c r="RO18" s="71"/>
      <c r="RP18" s="71"/>
      <c r="RQ18" s="71"/>
      <c r="RR18" s="71"/>
      <c r="RS18" s="71"/>
      <c r="RT18" s="71"/>
      <c r="RU18" s="71"/>
      <c r="RV18" s="71"/>
      <c r="RW18" s="71"/>
      <c r="RX18" s="71"/>
      <c r="RY18" s="71"/>
      <c r="RZ18" s="71"/>
      <c r="SA18" s="71"/>
      <c r="SB18" s="71"/>
      <c r="SC18" s="71"/>
      <c r="SD18" s="71"/>
      <c r="SE18" s="71"/>
      <c r="SF18" s="71"/>
      <c r="SG18" s="71"/>
      <c r="SH18" s="71"/>
      <c r="SI18" s="71"/>
      <c r="SJ18" s="71"/>
      <c r="SK18" s="71"/>
      <c r="SL18" s="71"/>
      <c r="SM18" s="71"/>
      <c r="SN18" s="71"/>
      <c r="SO18" s="71"/>
      <c r="SP18" s="71"/>
      <c r="SQ18" s="71"/>
      <c r="SR18" s="71"/>
      <c r="SS18" s="71"/>
      <c r="ST18" s="71"/>
      <c r="SU18" s="71"/>
      <c r="SV18" s="71"/>
      <c r="SW18" s="71"/>
      <c r="SX18" s="71"/>
      <c r="SY18" s="71"/>
      <c r="SZ18" s="71"/>
      <c r="TA18" s="71"/>
      <c r="TB18" s="71"/>
      <c r="TC18" s="71"/>
      <c r="TD18" s="71"/>
      <c r="TE18" s="71"/>
      <c r="TF18" s="71"/>
      <c r="TG18" s="71"/>
      <c r="TH18" s="71"/>
      <c r="TI18" s="71"/>
      <c r="TJ18" s="71"/>
      <c r="TK18" s="71"/>
      <c r="TL18" s="71"/>
      <c r="TM18" s="71"/>
      <c r="TN18" s="71"/>
      <c r="TO18" s="71"/>
      <c r="TP18" s="71"/>
      <c r="TQ18" s="71"/>
      <c r="TR18" s="71"/>
      <c r="TS18" s="71"/>
      <c r="TT18" s="71"/>
      <c r="TU18" s="71"/>
      <c r="TV18" s="71"/>
      <c r="TW18" s="71"/>
      <c r="TX18" s="71"/>
      <c r="TY18" s="71"/>
      <c r="TZ18" s="71"/>
      <c r="UA18" s="71"/>
      <c r="UB18" s="71"/>
      <c r="UC18" s="71"/>
      <c r="UD18" s="71"/>
      <c r="UE18" s="71"/>
      <c r="UF18" s="71"/>
      <c r="UG18" s="71"/>
      <c r="UH18" s="71"/>
      <c r="UI18" s="71"/>
      <c r="UJ18" s="71"/>
      <c r="UK18" s="71"/>
      <c r="UL18" s="71"/>
      <c r="UM18" s="71"/>
      <c r="UN18" s="71"/>
      <c r="UO18" s="71"/>
      <c r="UP18" s="71"/>
      <c r="UQ18" s="71"/>
      <c r="UR18" s="71"/>
      <c r="US18" s="71"/>
      <c r="UT18" s="71"/>
      <c r="UU18" s="71"/>
      <c r="UV18" s="71"/>
      <c r="UW18" s="71"/>
      <c r="UX18" s="71"/>
      <c r="UY18" s="71"/>
      <c r="UZ18" s="71"/>
      <c r="VA18" s="71"/>
      <c r="VB18" s="71"/>
      <c r="VC18" s="71"/>
      <c r="VD18" s="71"/>
      <c r="VE18" s="71"/>
      <c r="VF18" s="71"/>
      <c r="VG18" s="71"/>
      <c r="VH18" s="71"/>
      <c r="VI18" s="71"/>
      <c r="VJ18" s="71"/>
      <c r="VK18" s="71"/>
      <c r="VL18" s="71"/>
      <c r="VM18" s="71"/>
      <c r="VN18" s="71"/>
      <c r="VO18" s="71"/>
      <c r="VP18" s="71"/>
      <c r="VQ18" s="71"/>
      <c r="VR18" s="71"/>
      <c r="VS18" s="71"/>
      <c r="VT18" s="71"/>
      <c r="VU18" s="71"/>
      <c r="VV18" s="71"/>
      <c r="VW18" s="71"/>
      <c r="VX18" s="71"/>
      <c r="VY18" s="71"/>
      <c r="VZ18" s="71"/>
      <c r="WA18" s="71"/>
      <c r="WB18" s="71"/>
      <c r="WC18" s="71"/>
      <c r="WD18" s="71"/>
      <c r="WE18" s="71"/>
      <c r="WF18" s="71"/>
      <c r="WG18" s="71"/>
      <c r="WH18" s="71"/>
      <c r="WI18" s="71"/>
      <c r="WJ18" s="71"/>
      <c r="WK18" s="71"/>
      <c r="WL18" s="71"/>
      <c r="WM18" s="71"/>
      <c r="WN18" s="71"/>
      <c r="WO18" s="71"/>
      <c r="WP18" s="71"/>
      <c r="WQ18" s="71"/>
      <c r="WR18" s="71"/>
      <c r="WS18" s="71"/>
      <c r="WT18" s="71"/>
      <c r="WU18" s="71"/>
      <c r="WV18" s="71"/>
      <c r="WW18" s="71"/>
      <c r="WX18" s="71"/>
      <c r="WY18" s="71"/>
      <c r="WZ18" s="71"/>
      <c r="XA18" s="71"/>
      <c r="XB18" s="71"/>
      <c r="XC18" s="71"/>
      <c r="XD18" s="71"/>
      <c r="XE18" s="71"/>
      <c r="XF18" s="71"/>
      <c r="XG18" s="71"/>
      <c r="XH18" s="71"/>
      <c r="XI18" s="71"/>
      <c r="XJ18" s="71"/>
      <c r="XK18" s="71"/>
      <c r="XL18" s="71"/>
      <c r="XM18" s="71"/>
      <c r="XN18" s="71"/>
      <c r="XO18" s="71"/>
      <c r="XP18" s="71"/>
      <c r="XQ18" s="71"/>
      <c r="XR18" s="71"/>
      <c r="XS18" s="71"/>
      <c r="XT18" s="71"/>
      <c r="XU18" s="71"/>
      <c r="XV18" s="71"/>
      <c r="XW18" s="71"/>
      <c r="XX18" s="71"/>
      <c r="XY18" s="71"/>
      <c r="XZ18" s="71"/>
      <c r="YA18" s="71"/>
      <c r="YB18" s="71"/>
      <c r="YC18" s="71"/>
      <c r="YD18" s="71"/>
      <c r="YE18" s="71"/>
      <c r="YF18" s="71"/>
      <c r="YG18" s="71"/>
      <c r="YH18" s="71"/>
      <c r="YI18" s="71"/>
      <c r="YJ18" s="71"/>
      <c r="YK18" s="71"/>
      <c r="YL18" s="71"/>
      <c r="YM18" s="71"/>
      <c r="YN18" s="71"/>
      <c r="YO18" s="71"/>
      <c r="YP18" s="71"/>
      <c r="YQ18" s="71"/>
      <c r="YR18" s="71"/>
      <c r="YS18" s="71"/>
      <c r="YT18" s="71"/>
      <c r="YU18" s="71"/>
      <c r="YV18" s="71"/>
      <c r="YW18" s="71"/>
      <c r="YX18" s="71"/>
      <c r="YY18" s="71"/>
      <c r="YZ18" s="71"/>
      <c r="ZA18" s="71"/>
      <c r="ZB18" s="71"/>
      <c r="ZC18" s="71"/>
      <c r="ZD18" s="71"/>
      <c r="ZE18" s="71"/>
      <c r="ZF18" s="71"/>
      <c r="ZG18" s="71"/>
      <c r="ZH18" s="71"/>
      <c r="ZI18" s="71"/>
      <c r="ZJ18" s="71"/>
      <c r="ZK18" s="71"/>
      <c r="ZL18" s="71"/>
      <c r="ZM18" s="71"/>
      <c r="ZN18" s="71"/>
      <c r="ZO18" s="71"/>
      <c r="ZP18" s="71"/>
      <c r="ZQ18" s="71"/>
      <c r="ZR18" s="71"/>
      <c r="ZS18" s="71"/>
      <c r="ZT18" s="71"/>
      <c r="ZU18" s="71"/>
      <c r="ZV18" s="71"/>
      <c r="ZW18" s="71"/>
      <c r="ZX18" s="71"/>
      <c r="ZY18" s="71"/>
      <c r="ZZ18" s="71"/>
      <c r="AAA18" s="71"/>
      <c r="AAB18" s="71"/>
      <c r="AAC18" s="71"/>
      <c r="AAD18" s="71"/>
      <c r="AAE18" s="71"/>
      <c r="AAF18" s="71"/>
      <c r="AAG18" s="71"/>
      <c r="AAH18" s="71"/>
      <c r="AAI18" s="71"/>
      <c r="AAJ18" s="71"/>
      <c r="AAK18" s="71"/>
      <c r="AAL18" s="71"/>
      <c r="AAM18" s="71"/>
      <c r="AAN18" s="71"/>
      <c r="AAO18" s="71"/>
      <c r="AAP18" s="71"/>
      <c r="AAQ18" s="71"/>
      <c r="AAR18" s="71"/>
      <c r="AAS18" s="71"/>
      <c r="AAT18" s="71"/>
      <c r="AAU18" s="71"/>
      <c r="AAV18" s="71"/>
      <c r="AAW18" s="71"/>
      <c r="AAX18" s="71"/>
      <c r="AAY18" s="71"/>
      <c r="AAZ18" s="71"/>
      <c r="ABA18" s="71"/>
      <c r="ABB18" s="71"/>
      <c r="ABC18" s="71"/>
      <c r="ABD18" s="71"/>
      <c r="ABE18" s="71"/>
      <c r="ABF18" s="71"/>
      <c r="ABG18" s="71"/>
      <c r="ABH18" s="71"/>
      <c r="ABI18" s="71"/>
      <c r="ABJ18" s="71"/>
      <c r="ABK18" s="71"/>
      <c r="ABL18" s="71"/>
      <c r="ABM18" s="71"/>
      <c r="ABN18" s="71"/>
      <c r="ABO18" s="71"/>
      <c r="ABP18" s="71"/>
      <c r="ABQ18" s="71"/>
      <c r="ABR18" s="71"/>
      <c r="ABS18" s="71"/>
      <c r="ABT18" s="71"/>
      <c r="ABU18" s="71"/>
      <c r="ABV18" s="71"/>
      <c r="ABW18" s="71"/>
      <c r="ABX18" s="71"/>
      <c r="ABY18" s="71"/>
      <c r="ABZ18" s="71"/>
      <c r="ACA18" s="71"/>
      <c r="ACB18" s="71"/>
      <c r="ACC18" s="71"/>
      <c r="ACD18" s="71"/>
      <c r="ACE18" s="71"/>
      <c r="ACF18" s="71"/>
      <c r="ACG18" s="71"/>
      <c r="ACH18" s="71"/>
      <c r="ACI18" s="71"/>
      <c r="ACJ18" s="71"/>
      <c r="ACK18" s="71"/>
      <c r="ACL18" s="71"/>
      <c r="ACM18" s="71"/>
      <c r="ACN18" s="71"/>
      <c r="ACO18" s="71"/>
      <c r="ACP18" s="71"/>
      <c r="ACQ18" s="71"/>
      <c r="ACR18" s="71"/>
      <c r="ACS18" s="71"/>
      <c r="ACT18" s="71"/>
      <c r="ACU18" s="71"/>
      <c r="ACV18" s="71"/>
      <c r="ACW18" s="71"/>
      <c r="ACX18" s="71"/>
      <c r="ACY18" s="71"/>
      <c r="ACZ18" s="71"/>
      <c r="ADA18" s="71"/>
      <c r="ADB18" s="71"/>
      <c r="ADC18" s="71"/>
      <c r="ADD18" s="71"/>
      <c r="ADE18" s="71"/>
      <c r="ADF18" s="71"/>
      <c r="ADG18" s="71"/>
      <c r="ADH18" s="71"/>
      <c r="ADI18" s="71"/>
      <c r="ADJ18" s="71"/>
      <c r="ADK18" s="71"/>
      <c r="ADL18" s="71"/>
      <c r="ADM18" s="71"/>
      <c r="ADN18" s="71"/>
      <c r="ADO18" s="71"/>
      <c r="ADP18" s="71"/>
      <c r="ADQ18" s="71"/>
      <c r="ADR18" s="71"/>
      <c r="ADS18" s="71"/>
      <c r="ADT18" s="71"/>
      <c r="ADU18" s="71"/>
      <c r="ADV18" s="71"/>
      <c r="ADW18" s="71"/>
      <c r="ADX18" s="71"/>
      <c r="ADY18" s="71"/>
      <c r="ADZ18" s="71"/>
      <c r="AEA18" s="71"/>
      <c r="AEB18" s="71"/>
      <c r="AEC18" s="71"/>
      <c r="AED18" s="71"/>
      <c r="AEE18" s="71"/>
      <c r="AEF18" s="71"/>
      <c r="AEG18" s="71"/>
      <c r="AEH18" s="71"/>
      <c r="AEI18" s="71"/>
      <c r="AEJ18" s="71"/>
      <c r="AEK18" s="71"/>
      <c r="AEL18" s="71"/>
      <c r="AEM18" s="71"/>
      <c r="AEN18" s="71"/>
      <c r="AEO18" s="71"/>
      <c r="AEP18" s="71"/>
      <c r="AEQ18" s="71"/>
      <c r="AER18" s="71"/>
      <c r="AES18" s="71"/>
      <c r="AET18" s="71"/>
      <c r="AEU18" s="71"/>
      <c r="AEV18" s="71"/>
      <c r="AEW18" s="71"/>
      <c r="AEX18" s="71"/>
      <c r="AEY18" s="71"/>
      <c r="AEZ18" s="71"/>
      <c r="AFA18" s="71"/>
      <c r="AFB18" s="71"/>
      <c r="AFC18" s="71"/>
      <c r="AFD18" s="71"/>
      <c r="AFE18" s="71"/>
      <c r="AFF18" s="71"/>
      <c r="AFG18" s="71"/>
      <c r="AFH18" s="71"/>
      <c r="AFI18" s="71"/>
      <c r="AFJ18" s="71"/>
      <c r="AFK18" s="71"/>
      <c r="AFL18" s="71"/>
      <c r="AFM18" s="71"/>
      <c r="AFN18" s="71"/>
      <c r="AFO18" s="71"/>
      <c r="AFP18" s="71"/>
      <c r="AFQ18" s="71"/>
      <c r="AFR18" s="71"/>
      <c r="AFS18" s="71"/>
      <c r="AFT18" s="71"/>
      <c r="AFU18" s="71"/>
      <c r="AFV18" s="71"/>
      <c r="AFW18" s="71"/>
      <c r="AFX18" s="71"/>
      <c r="AFY18" s="71"/>
      <c r="AFZ18" s="71"/>
      <c r="AGA18" s="71"/>
      <c r="AGB18" s="71"/>
      <c r="AGC18" s="71"/>
      <c r="AGD18" s="71"/>
      <c r="AGE18" s="71"/>
      <c r="AGF18" s="71"/>
      <c r="AGG18" s="71"/>
      <c r="AGH18" s="71"/>
      <c r="AGI18" s="71"/>
      <c r="AGJ18" s="71"/>
      <c r="AGK18" s="71"/>
      <c r="AGL18" s="71"/>
      <c r="AGM18" s="71"/>
      <c r="AGN18" s="71"/>
      <c r="AGO18" s="71"/>
      <c r="AGP18" s="71"/>
      <c r="AGQ18" s="71"/>
      <c r="AGR18" s="71"/>
      <c r="AGS18" s="71"/>
      <c r="AGT18" s="71"/>
      <c r="AGU18" s="71"/>
      <c r="AGV18" s="71"/>
      <c r="AGW18" s="71"/>
      <c r="AGX18" s="71"/>
      <c r="AGY18" s="71"/>
      <c r="AGZ18" s="71"/>
      <c r="AHA18" s="71"/>
      <c r="AHB18" s="71"/>
      <c r="AHC18" s="71"/>
      <c r="AHD18" s="71"/>
      <c r="AHE18" s="71"/>
      <c r="AHF18" s="71"/>
      <c r="AHG18" s="71"/>
      <c r="AHH18" s="71"/>
      <c r="AHI18" s="71"/>
      <c r="AHJ18" s="71"/>
      <c r="AHK18" s="71"/>
      <c r="AHL18" s="71"/>
      <c r="AHM18" s="71"/>
      <c r="AHN18" s="71"/>
      <c r="AHO18" s="71"/>
      <c r="AHP18" s="71"/>
      <c r="AHQ18" s="71"/>
      <c r="AHR18" s="71"/>
      <c r="AHS18" s="71"/>
      <c r="AHT18" s="71"/>
      <c r="AHU18" s="71"/>
      <c r="AHV18" s="71"/>
      <c r="AHW18" s="71"/>
      <c r="AHX18" s="71"/>
      <c r="AHY18" s="71"/>
      <c r="AHZ18" s="71"/>
      <c r="AIA18" s="71"/>
      <c r="AIB18" s="71"/>
      <c r="AIC18" s="71"/>
      <c r="AID18" s="71"/>
      <c r="AIE18" s="71"/>
      <c r="AIF18" s="71"/>
      <c r="AIG18" s="71"/>
      <c r="AIH18" s="71"/>
      <c r="AII18" s="71"/>
      <c r="AIJ18" s="71"/>
      <c r="AIK18" s="71"/>
      <c r="AIL18" s="71"/>
      <c r="AIM18" s="71"/>
      <c r="AIN18" s="71"/>
      <c r="AIO18" s="71"/>
      <c r="AIP18" s="71"/>
      <c r="AIQ18" s="71"/>
      <c r="AIR18" s="71"/>
      <c r="AIS18" s="71"/>
      <c r="AIT18" s="71"/>
      <c r="AIU18" s="71"/>
      <c r="AIV18" s="71"/>
      <c r="AIW18" s="71"/>
      <c r="AIX18" s="71"/>
      <c r="AIY18" s="71"/>
      <c r="AIZ18" s="71"/>
      <c r="AJA18" s="71"/>
      <c r="AJB18" s="71"/>
      <c r="AJC18" s="71"/>
      <c r="AJD18" s="71"/>
      <c r="AJE18" s="71"/>
      <c r="AJF18" s="71"/>
      <c r="AJG18" s="71"/>
      <c r="AJH18" s="71"/>
      <c r="AJI18" s="71"/>
      <c r="AJJ18" s="71"/>
      <c r="AJK18" s="71"/>
      <c r="AJL18" s="71"/>
      <c r="AJM18" s="71"/>
      <c r="AJN18" s="71"/>
      <c r="AJO18" s="71"/>
      <c r="AJP18" s="71"/>
      <c r="AJQ18" s="71"/>
      <c r="AJR18" s="71"/>
      <c r="AJS18" s="71"/>
      <c r="AJT18" s="71"/>
      <c r="AJU18" s="71"/>
      <c r="AJV18" s="71"/>
      <c r="AJW18" s="71"/>
      <c r="AJX18" s="71"/>
      <c r="AJY18" s="71"/>
      <c r="AJZ18" s="71"/>
      <c r="AKA18" s="71"/>
      <c r="AKB18" s="71"/>
      <c r="AKC18" s="71"/>
      <c r="AKD18" s="71"/>
      <c r="AKE18" s="71"/>
      <c r="AKF18" s="71"/>
      <c r="AKG18" s="71"/>
      <c r="AKH18" s="71"/>
      <c r="AKI18" s="71"/>
      <c r="AKJ18" s="71"/>
      <c r="AKK18" s="71"/>
      <c r="AKL18" s="71"/>
      <c r="AKM18" s="71"/>
      <c r="AKN18" s="71"/>
      <c r="AKO18" s="71"/>
      <c r="AKP18" s="71"/>
      <c r="AKQ18" s="71"/>
      <c r="AKR18" s="71"/>
      <c r="AKS18" s="71"/>
      <c r="AKT18" s="71"/>
      <c r="AKU18" s="71"/>
      <c r="AKV18" s="71"/>
      <c r="AKW18" s="71"/>
      <c r="AKX18" s="71"/>
      <c r="AKY18" s="71"/>
      <c r="AKZ18" s="71"/>
      <c r="ALA18" s="71"/>
      <c r="ALB18" s="71"/>
      <c r="ALC18" s="71"/>
      <c r="ALD18" s="71"/>
      <c r="ALE18" s="71"/>
      <c r="ALF18" s="71"/>
      <c r="ALG18" s="71"/>
      <c r="ALH18" s="71"/>
      <c r="ALI18" s="71"/>
      <c r="ALJ18" s="71"/>
      <c r="ALK18" s="71"/>
      <c r="ALL18" s="71"/>
      <c r="ALM18" s="71"/>
      <c r="ALN18" s="71"/>
      <c r="ALO18" s="71"/>
      <c r="ALP18" s="71"/>
      <c r="ALQ18" s="71"/>
      <c r="ALR18" s="71"/>
      <c r="ALS18" s="71"/>
      <c r="ALT18" s="71"/>
      <c r="ALU18" s="71"/>
      <c r="ALV18" s="71"/>
      <c r="ALW18" s="71"/>
      <c r="ALX18" s="71"/>
      <c r="ALY18" s="71"/>
      <c r="ALZ18" s="71"/>
      <c r="AMA18" s="71"/>
      <c r="AMB18" s="71"/>
      <c r="AMC18" s="71"/>
      <c r="AMD18" s="71"/>
      <c r="AME18" s="71"/>
      <c r="AMF18" s="71"/>
      <c r="AMG18" s="71"/>
      <c r="AMH18" s="71"/>
      <c r="AMI18" s="71"/>
      <c r="AMJ18" s="71"/>
      <c r="AMK18" s="71"/>
    </row>
    <row r="19" spans="1:1025" ht="28.5" customHeight="1" x14ac:dyDescent="0.25">
      <c r="A19" s="92" t="s">
        <v>141</v>
      </c>
      <c r="B19" s="140">
        <v>68</v>
      </c>
      <c r="C19" s="140">
        <v>68</v>
      </c>
      <c r="D19" s="140">
        <v>115</v>
      </c>
      <c r="E19" s="140">
        <v>92</v>
      </c>
      <c r="F19" s="140">
        <v>0</v>
      </c>
      <c r="G19" s="140">
        <v>0</v>
      </c>
      <c r="H19" s="140">
        <v>0</v>
      </c>
      <c r="I19" s="140">
        <v>0</v>
      </c>
      <c r="J19" s="140">
        <v>65</v>
      </c>
      <c r="K19" s="162">
        <v>65</v>
      </c>
      <c r="L19" s="140">
        <v>52</v>
      </c>
      <c r="M19" s="162">
        <v>44.5</v>
      </c>
      <c r="N19" s="140">
        <v>7</v>
      </c>
      <c r="O19" s="140">
        <v>50</v>
      </c>
      <c r="P19" s="140">
        <v>50</v>
      </c>
      <c r="Q19" s="140">
        <v>2</v>
      </c>
      <c r="R19" s="140">
        <v>2</v>
      </c>
      <c r="S19" s="140"/>
      <c r="T19" s="140">
        <v>18</v>
      </c>
      <c r="U19" s="140">
        <v>9</v>
      </c>
      <c r="V19" s="140">
        <v>8</v>
      </c>
      <c r="W19" s="140">
        <v>1</v>
      </c>
    </row>
    <row r="20" spans="1:1025" ht="31.5" customHeight="1" x14ac:dyDescent="0.25">
      <c r="A20" s="91" t="s">
        <v>170</v>
      </c>
      <c r="B20" s="139">
        <f>SUM(B21+B22)</f>
        <v>744</v>
      </c>
      <c r="C20" s="139">
        <f t="shared" ref="C20:W20" si="5">SUM(C21+C22)</f>
        <v>745</v>
      </c>
      <c r="D20" s="139">
        <f t="shared" si="5"/>
        <v>22</v>
      </c>
      <c r="E20" s="139">
        <f t="shared" si="5"/>
        <v>17</v>
      </c>
      <c r="F20" s="139">
        <f t="shared" si="5"/>
        <v>0</v>
      </c>
      <c r="G20" s="139">
        <f t="shared" si="5"/>
        <v>0</v>
      </c>
      <c r="H20" s="139">
        <f t="shared" si="5"/>
        <v>0</v>
      </c>
      <c r="I20" s="139">
        <f t="shared" si="5"/>
        <v>0</v>
      </c>
      <c r="J20" s="139">
        <f t="shared" si="5"/>
        <v>39</v>
      </c>
      <c r="K20" s="171">
        <f t="shared" si="5"/>
        <v>30</v>
      </c>
      <c r="L20" s="139">
        <v>39</v>
      </c>
      <c r="M20" s="171">
        <f t="shared" si="5"/>
        <v>30</v>
      </c>
      <c r="N20" s="139">
        <f t="shared" si="5"/>
        <v>0</v>
      </c>
      <c r="O20" s="139">
        <f t="shared" si="5"/>
        <v>38</v>
      </c>
      <c r="P20" s="139">
        <f t="shared" si="5"/>
        <v>38</v>
      </c>
      <c r="Q20" s="139">
        <f t="shared" si="5"/>
        <v>1</v>
      </c>
      <c r="R20" s="139">
        <f t="shared" si="5"/>
        <v>1</v>
      </c>
      <c r="S20" s="139">
        <f t="shared" si="5"/>
        <v>0</v>
      </c>
      <c r="T20" s="139">
        <f t="shared" si="5"/>
        <v>16</v>
      </c>
      <c r="U20" s="139">
        <f t="shared" si="5"/>
        <v>1</v>
      </c>
      <c r="V20" s="139">
        <f t="shared" si="5"/>
        <v>14</v>
      </c>
      <c r="W20" s="139">
        <f t="shared" si="5"/>
        <v>1</v>
      </c>
    </row>
    <row r="21" spans="1:1025" ht="32.25" customHeight="1" x14ac:dyDescent="0.25">
      <c r="A21" s="16" t="s">
        <v>143</v>
      </c>
      <c r="B21" s="145">
        <v>743</v>
      </c>
      <c r="C21" s="145">
        <v>728</v>
      </c>
      <c r="D21" s="145">
        <v>22</v>
      </c>
      <c r="E21" s="145">
        <v>17</v>
      </c>
      <c r="F21" s="145">
        <v>0</v>
      </c>
      <c r="G21" s="145">
        <v>0</v>
      </c>
      <c r="H21" s="145">
        <v>0</v>
      </c>
      <c r="I21" s="145">
        <v>0</v>
      </c>
      <c r="J21" s="145">
        <v>26</v>
      </c>
      <c r="K21" s="172">
        <v>26</v>
      </c>
      <c r="L21" s="145">
        <v>25</v>
      </c>
      <c r="M21" s="172">
        <v>25</v>
      </c>
      <c r="N21" s="145">
        <v>0</v>
      </c>
      <c r="O21" s="145">
        <v>25</v>
      </c>
      <c r="P21" s="140">
        <v>25</v>
      </c>
      <c r="Q21" s="140">
        <v>1</v>
      </c>
      <c r="R21" s="140">
        <v>1</v>
      </c>
      <c r="S21" s="140"/>
      <c r="T21" s="140">
        <v>16</v>
      </c>
      <c r="U21" s="140">
        <v>1</v>
      </c>
      <c r="V21" s="140">
        <v>14</v>
      </c>
      <c r="W21" s="140">
        <v>1</v>
      </c>
    </row>
    <row r="22" spans="1:1025" ht="18" customHeight="1" x14ac:dyDescent="0.25">
      <c r="A22" s="16" t="s">
        <v>144</v>
      </c>
      <c r="B22" s="140">
        <v>1</v>
      </c>
      <c r="C22" s="140">
        <v>17</v>
      </c>
      <c r="D22" s="140">
        <v>0</v>
      </c>
      <c r="E22" s="140">
        <v>0</v>
      </c>
      <c r="F22" s="140">
        <v>0</v>
      </c>
      <c r="G22" s="140">
        <v>0</v>
      </c>
      <c r="H22" s="140">
        <v>0</v>
      </c>
      <c r="I22" s="140">
        <v>0</v>
      </c>
      <c r="J22" s="140">
        <v>13</v>
      </c>
      <c r="K22" s="162">
        <v>4</v>
      </c>
      <c r="L22" s="140">
        <v>9</v>
      </c>
      <c r="M22" s="162">
        <v>5</v>
      </c>
      <c r="N22" s="140">
        <v>0</v>
      </c>
      <c r="O22" s="140">
        <v>13</v>
      </c>
      <c r="P22" s="140">
        <v>13</v>
      </c>
      <c r="Q22" s="140">
        <v>0</v>
      </c>
      <c r="R22" s="140">
        <v>0</v>
      </c>
      <c r="S22" s="140"/>
      <c r="T22" s="140">
        <v>0</v>
      </c>
      <c r="U22" s="140">
        <v>0</v>
      </c>
      <c r="V22" s="140">
        <v>0</v>
      </c>
      <c r="W22" s="140">
        <v>0</v>
      </c>
    </row>
    <row r="23" spans="1:1025" ht="18.75" customHeight="1" x14ac:dyDescent="0.25">
      <c r="A23" s="92" t="s">
        <v>145</v>
      </c>
      <c r="B23" s="140">
        <v>0</v>
      </c>
      <c r="C23" s="140">
        <v>0</v>
      </c>
      <c r="D23" s="140">
        <v>0</v>
      </c>
      <c r="E23" s="140">
        <v>0</v>
      </c>
      <c r="F23" s="140">
        <v>0</v>
      </c>
      <c r="G23" s="140">
        <v>0</v>
      </c>
      <c r="H23" s="140">
        <v>0</v>
      </c>
      <c r="I23" s="140">
        <v>0</v>
      </c>
      <c r="J23" s="140">
        <v>1</v>
      </c>
      <c r="K23" s="162">
        <v>1</v>
      </c>
      <c r="L23" s="140">
        <v>1</v>
      </c>
      <c r="M23" s="162">
        <v>1</v>
      </c>
      <c r="N23" s="140">
        <v>0</v>
      </c>
      <c r="O23" s="140">
        <v>1</v>
      </c>
      <c r="P23" s="140">
        <v>0</v>
      </c>
      <c r="Q23" s="140">
        <v>0</v>
      </c>
      <c r="R23" s="140">
        <v>0</v>
      </c>
      <c r="S23" s="140"/>
      <c r="T23" s="140">
        <v>0</v>
      </c>
      <c r="U23" s="140">
        <v>0</v>
      </c>
      <c r="V23" s="140">
        <v>0</v>
      </c>
      <c r="W23" s="140">
        <v>0</v>
      </c>
    </row>
    <row r="24" spans="1:1025" ht="27" customHeight="1" x14ac:dyDescent="0.25">
      <c r="A24" s="92" t="s">
        <v>146</v>
      </c>
      <c r="B24" s="140">
        <v>4</v>
      </c>
      <c r="C24" s="140">
        <v>102</v>
      </c>
      <c r="D24" s="140">
        <v>6</v>
      </c>
      <c r="E24" s="140">
        <v>26</v>
      </c>
      <c r="F24" s="140">
        <v>0</v>
      </c>
      <c r="G24" s="140">
        <v>0</v>
      </c>
      <c r="H24" s="140">
        <v>0</v>
      </c>
      <c r="I24" s="140">
        <v>0</v>
      </c>
      <c r="J24" s="173">
        <v>36</v>
      </c>
      <c r="K24" s="174">
        <v>36</v>
      </c>
      <c r="L24" s="133">
        <v>4</v>
      </c>
      <c r="M24" s="169">
        <v>4</v>
      </c>
      <c r="N24" s="133">
        <v>1</v>
      </c>
      <c r="O24" s="133">
        <v>1</v>
      </c>
      <c r="P24" s="133">
        <v>1</v>
      </c>
      <c r="Q24" s="133">
        <v>3</v>
      </c>
      <c r="R24" s="133">
        <v>3</v>
      </c>
      <c r="S24" s="133"/>
      <c r="T24" s="133">
        <v>0</v>
      </c>
      <c r="U24" s="133">
        <v>0</v>
      </c>
      <c r="V24" s="133">
        <v>0</v>
      </c>
      <c r="W24" s="133">
        <v>0</v>
      </c>
    </row>
    <row r="25" spans="1:1025" x14ac:dyDescent="0.25">
      <c r="A25" s="93" t="s">
        <v>147</v>
      </c>
      <c r="B25" s="139"/>
      <c r="C25" s="144"/>
      <c r="D25" s="139"/>
      <c r="E25" s="139"/>
      <c r="F25" s="139"/>
      <c r="G25" s="139"/>
      <c r="H25" s="139"/>
      <c r="I25" s="139"/>
      <c r="J25" s="139"/>
      <c r="K25" s="171"/>
      <c r="L25" s="139"/>
      <c r="M25" s="175"/>
      <c r="N25" s="139"/>
      <c r="O25" s="139"/>
      <c r="P25" s="144"/>
      <c r="Q25" s="144"/>
      <c r="R25" s="144"/>
      <c r="S25" s="164"/>
      <c r="T25" s="176"/>
      <c r="U25" s="176"/>
      <c r="V25" s="176"/>
      <c r="W25" s="176"/>
    </row>
    <row r="26" spans="1:1025" x14ac:dyDescent="0.25">
      <c r="A26" s="9" t="s">
        <v>160</v>
      </c>
      <c r="B26" s="139">
        <f>SUM(B29)</f>
        <v>34</v>
      </c>
      <c r="C26" s="139">
        <f t="shared" ref="C26:W26" si="6">SUM(C29)</f>
        <v>285</v>
      </c>
      <c r="D26" s="139">
        <f t="shared" si="6"/>
        <v>59</v>
      </c>
      <c r="E26" s="139">
        <f t="shared" si="6"/>
        <v>184</v>
      </c>
      <c r="F26" s="139">
        <f t="shared" si="6"/>
        <v>0</v>
      </c>
      <c r="G26" s="139">
        <f t="shared" si="6"/>
        <v>0</v>
      </c>
      <c r="H26" s="139">
        <f t="shared" si="6"/>
        <v>0</v>
      </c>
      <c r="I26" s="139">
        <f t="shared" si="6"/>
        <v>0</v>
      </c>
      <c r="J26" s="139">
        <f t="shared" si="6"/>
        <v>9</v>
      </c>
      <c r="K26" s="171">
        <f t="shared" si="6"/>
        <v>7.3</v>
      </c>
      <c r="L26" s="139">
        <f t="shared" si="6"/>
        <v>9</v>
      </c>
      <c r="M26" s="171">
        <f t="shared" si="6"/>
        <v>7.25</v>
      </c>
      <c r="N26" s="139">
        <f t="shared" si="6"/>
        <v>0</v>
      </c>
      <c r="O26" s="139">
        <f t="shared" si="6"/>
        <v>6</v>
      </c>
      <c r="P26" s="139">
        <f t="shared" si="6"/>
        <v>5</v>
      </c>
      <c r="Q26" s="139">
        <f t="shared" si="6"/>
        <v>3</v>
      </c>
      <c r="R26" s="139">
        <f t="shared" si="6"/>
        <v>1</v>
      </c>
      <c r="S26" s="139">
        <f t="shared" si="6"/>
        <v>0</v>
      </c>
      <c r="T26" s="139">
        <f t="shared" si="6"/>
        <v>2</v>
      </c>
      <c r="U26" s="139">
        <f t="shared" si="6"/>
        <v>1</v>
      </c>
      <c r="V26" s="139">
        <f t="shared" si="6"/>
        <v>1</v>
      </c>
      <c r="W26" s="139">
        <f t="shared" si="6"/>
        <v>0</v>
      </c>
    </row>
    <row r="27" spans="1:1025" ht="28.5" customHeight="1" x14ac:dyDescent="0.25">
      <c r="A27" s="11" t="s">
        <v>148</v>
      </c>
      <c r="B27" s="140">
        <v>168</v>
      </c>
      <c r="C27" s="140">
        <v>168</v>
      </c>
      <c r="D27" s="140">
        <v>0</v>
      </c>
      <c r="E27" s="140">
        <v>0</v>
      </c>
      <c r="F27" s="140">
        <v>0</v>
      </c>
      <c r="G27" s="140">
        <v>0</v>
      </c>
      <c r="H27" s="140">
        <v>18</v>
      </c>
      <c r="I27" s="140">
        <v>13</v>
      </c>
      <c r="J27" s="140">
        <v>61</v>
      </c>
      <c r="K27" s="162">
        <v>55.5</v>
      </c>
      <c r="L27" s="140">
        <v>56</v>
      </c>
      <c r="M27" s="162">
        <v>50.5</v>
      </c>
      <c r="N27" s="140">
        <v>4</v>
      </c>
      <c r="O27" s="140">
        <v>52</v>
      </c>
      <c r="P27" s="140">
        <v>30</v>
      </c>
      <c r="Q27" s="140">
        <v>4</v>
      </c>
      <c r="R27" s="140">
        <v>0</v>
      </c>
      <c r="S27" s="156"/>
      <c r="T27" s="140">
        <v>44</v>
      </c>
      <c r="U27" s="140">
        <v>10</v>
      </c>
      <c r="V27" s="140">
        <v>27</v>
      </c>
      <c r="W27" s="140">
        <v>7</v>
      </c>
    </row>
    <row r="28" spans="1:1025" ht="39.6" x14ac:dyDescent="0.25">
      <c r="A28" s="11" t="s">
        <v>149</v>
      </c>
      <c r="B28" s="140">
        <v>0</v>
      </c>
      <c r="C28" s="140">
        <v>0</v>
      </c>
      <c r="D28" s="140">
        <v>6</v>
      </c>
      <c r="E28" s="140">
        <v>138</v>
      </c>
      <c r="F28" s="140">
        <v>0</v>
      </c>
      <c r="G28" s="140">
        <v>0</v>
      </c>
      <c r="H28" s="140">
        <v>0</v>
      </c>
      <c r="I28" s="140">
        <v>0</v>
      </c>
      <c r="J28" s="140">
        <v>10</v>
      </c>
      <c r="K28" s="162">
        <v>9</v>
      </c>
      <c r="L28" s="140">
        <v>10</v>
      </c>
      <c r="M28" s="162">
        <v>9</v>
      </c>
      <c r="N28" s="140">
        <v>0</v>
      </c>
      <c r="O28" s="140">
        <v>4</v>
      </c>
      <c r="P28" s="140">
        <v>4</v>
      </c>
      <c r="Q28" s="140">
        <v>6</v>
      </c>
      <c r="R28" s="140">
        <v>5</v>
      </c>
      <c r="S28" s="156"/>
      <c r="T28" s="140">
        <v>2</v>
      </c>
      <c r="U28" s="140">
        <v>0</v>
      </c>
      <c r="V28" s="140">
        <v>2</v>
      </c>
      <c r="W28" s="140">
        <v>0</v>
      </c>
    </row>
    <row r="29" spans="1:1025" ht="26.4" x14ac:dyDescent="0.25">
      <c r="A29" s="11" t="s">
        <v>150</v>
      </c>
      <c r="B29" s="140">
        <v>34</v>
      </c>
      <c r="C29" s="140">
        <v>285</v>
      </c>
      <c r="D29" s="140">
        <v>59</v>
      </c>
      <c r="E29" s="140">
        <v>184</v>
      </c>
      <c r="F29" s="140">
        <v>0</v>
      </c>
      <c r="G29" s="140">
        <v>0</v>
      </c>
      <c r="H29" s="140">
        <v>0</v>
      </c>
      <c r="I29" s="140">
        <v>0</v>
      </c>
      <c r="J29" s="140">
        <v>9</v>
      </c>
      <c r="K29" s="162">
        <v>7.3</v>
      </c>
      <c r="L29" s="140">
        <v>9</v>
      </c>
      <c r="M29" s="162">
        <v>7.25</v>
      </c>
      <c r="N29" s="140">
        <v>0</v>
      </c>
      <c r="O29" s="140">
        <v>6</v>
      </c>
      <c r="P29" s="140">
        <v>5</v>
      </c>
      <c r="Q29" s="140">
        <v>3</v>
      </c>
      <c r="R29" s="140">
        <v>1</v>
      </c>
      <c r="S29" s="156"/>
      <c r="T29" s="140">
        <v>2</v>
      </c>
      <c r="U29" s="140">
        <v>1</v>
      </c>
      <c r="V29" s="140">
        <v>1</v>
      </c>
      <c r="W29" s="140">
        <v>0</v>
      </c>
    </row>
    <row r="30" spans="1:1025" s="98" customFormat="1" x14ac:dyDescent="0.25">
      <c r="A30" s="109" t="s">
        <v>165</v>
      </c>
      <c r="B30" s="138">
        <f>SUM(B27+B28+B29)</f>
        <v>202</v>
      </c>
      <c r="C30" s="138">
        <f t="shared" ref="C30:W30" si="7">SUM(C27+C28+C29)</f>
        <v>453</v>
      </c>
      <c r="D30" s="138">
        <f t="shared" si="7"/>
        <v>65</v>
      </c>
      <c r="E30" s="138">
        <f t="shared" si="7"/>
        <v>322</v>
      </c>
      <c r="F30" s="138">
        <f t="shared" si="7"/>
        <v>0</v>
      </c>
      <c r="G30" s="138">
        <f t="shared" si="7"/>
        <v>0</v>
      </c>
      <c r="H30" s="138">
        <f t="shared" si="7"/>
        <v>18</v>
      </c>
      <c r="I30" s="138">
        <f t="shared" si="7"/>
        <v>13</v>
      </c>
      <c r="J30" s="138">
        <f t="shared" si="7"/>
        <v>80</v>
      </c>
      <c r="K30" s="161">
        <f t="shared" si="7"/>
        <v>71.8</v>
      </c>
      <c r="L30" s="138">
        <f t="shared" si="7"/>
        <v>75</v>
      </c>
      <c r="M30" s="161">
        <f t="shared" si="7"/>
        <v>66.75</v>
      </c>
      <c r="N30" s="138">
        <f t="shared" si="7"/>
        <v>4</v>
      </c>
      <c r="O30" s="138">
        <f t="shared" si="7"/>
        <v>62</v>
      </c>
      <c r="P30" s="138">
        <f t="shared" si="7"/>
        <v>39</v>
      </c>
      <c r="Q30" s="138">
        <f t="shared" si="7"/>
        <v>13</v>
      </c>
      <c r="R30" s="138">
        <f t="shared" si="7"/>
        <v>6</v>
      </c>
      <c r="S30" s="138">
        <f t="shared" si="7"/>
        <v>0</v>
      </c>
      <c r="T30" s="138">
        <f t="shared" si="7"/>
        <v>48</v>
      </c>
      <c r="U30" s="138">
        <f t="shared" si="7"/>
        <v>11</v>
      </c>
      <c r="V30" s="138">
        <f t="shared" si="7"/>
        <v>30</v>
      </c>
      <c r="W30" s="138">
        <f t="shared" si="7"/>
        <v>7</v>
      </c>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c r="HR30" s="71"/>
      <c r="HS30" s="71"/>
      <c r="HT30" s="71"/>
      <c r="HU30" s="71"/>
      <c r="HV30" s="71"/>
      <c r="HW30" s="71"/>
      <c r="HX30" s="71"/>
      <c r="HY30" s="71"/>
      <c r="HZ30" s="71"/>
      <c r="IA30" s="71"/>
      <c r="IB30" s="71"/>
      <c r="IC30" s="71"/>
      <c r="ID30" s="71"/>
      <c r="IE30" s="71"/>
      <c r="IF30" s="71"/>
      <c r="IG30" s="71"/>
      <c r="IH30" s="71"/>
      <c r="II30" s="71"/>
      <c r="IJ30" s="71"/>
      <c r="IK30" s="71"/>
      <c r="IL30" s="71"/>
      <c r="IM30" s="71"/>
      <c r="IN30" s="71"/>
      <c r="IO30" s="71"/>
      <c r="IP30" s="71"/>
      <c r="IQ30" s="71"/>
      <c r="IR30" s="71"/>
      <c r="IS30" s="71"/>
      <c r="IT30" s="71"/>
      <c r="IU30" s="71"/>
      <c r="IV30" s="71"/>
      <c r="IW30" s="71"/>
      <c r="IX30" s="71"/>
      <c r="IY30" s="71"/>
      <c r="IZ30" s="71"/>
      <c r="JA30" s="71"/>
      <c r="JB30" s="71"/>
      <c r="JC30" s="71"/>
      <c r="JD30" s="71"/>
      <c r="JE30" s="71"/>
      <c r="JF30" s="71"/>
      <c r="JG30" s="71"/>
      <c r="JH30" s="71"/>
      <c r="JI30" s="71"/>
      <c r="JJ30" s="71"/>
      <c r="JK30" s="71"/>
      <c r="JL30" s="71"/>
      <c r="JM30" s="71"/>
      <c r="JN30" s="71"/>
      <c r="JO30" s="71"/>
      <c r="JP30" s="71"/>
      <c r="JQ30" s="71"/>
      <c r="JR30" s="71"/>
      <c r="JS30" s="71"/>
      <c r="JT30" s="71"/>
      <c r="JU30" s="71"/>
      <c r="JV30" s="71"/>
      <c r="JW30" s="71"/>
      <c r="JX30" s="71"/>
      <c r="JY30" s="71"/>
      <c r="JZ30" s="71"/>
      <c r="KA30" s="71"/>
      <c r="KB30" s="71"/>
      <c r="KC30" s="71"/>
      <c r="KD30" s="71"/>
      <c r="KE30" s="71"/>
      <c r="KF30" s="71"/>
      <c r="KG30" s="71"/>
      <c r="KH30" s="71"/>
      <c r="KI30" s="71"/>
      <c r="KJ30" s="71"/>
      <c r="KK30" s="71"/>
      <c r="KL30" s="71"/>
      <c r="KM30" s="71"/>
      <c r="KN30" s="71"/>
      <c r="KO30" s="71"/>
      <c r="KP30" s="71"/>
      <c r="KQ30" s="71"/>
      <c r="KR30" s="71"/>
      <c r="KS30" s="71"/>
      <c r="KT30" s="71"/>
      <c r="KU30" s="71"/>
      <c r="KV30" s="71"/>
      <c r="KW30" s="71"/>
      <c r="KX30" s="71"/>
      <c r="KY30" s="71"/>
      <c r="KZ30" s="71"/>
      <c r="LA30" s="71"/>
      <c r="LB30" s="71"/>
      <c r="LC30" s="71"/>
      <c r="LD30" s="71"/>
      <c r="LE30" s="71"/>
      <c r="LF30" s="71"/>
      <c r="LG30" s="71"/>
      <c r="LH30" s="71"/>
      <c r="LI30" s="71"/>
      <c r="LJ30" s="71"/>
      <c r="LK30" s="71"/>
      <c r="LL30" s="71"/>
      <c r="LM30" s="71"/>
      <c r="LN30" s="71"/>
      <c r="LO30" s="71"/>
      <c r="LP30" s="71"/>
      <c r="LQ30" s="71"/>
      <c r="LR30" s="71"/>
      <c r="LS30" s="71"/>
      <c r="LT30" s="71"/>
      <c r="LU30" s="71"/>
      <c r="LV30" s="71"/>
      <c r="LW30" s="71"/>
      <c r="LX30" s="71"/>
      <c r="LY30" s="71"/>
      <c r="LZ30" s="71"/>
      <c r="MA30" s="71"/>
      <c r="MB30" s="71"/>
      <c r="MC30" s="71"/>
      <c r="MD30" s="71"/>
      <c r="ME30" s="71"/>
      <c r="MF30" s="71"/>
      <c r="MG30" s="71"/>
      <c r="MH30" s="71"/>
      <c r="MI30" s="71"/>
      <c r="MJ30" s="71"/>
      <c r="MK30" s="71"/>
      <c r="ML30" s="71"/>
      <c r="MM30" s="71"/>
      <c r="MN30" s="71"/>
      <c r="MO30" s="71"/>
      <c r="MP30" s="71"/>
      <c r="MQ30" s="71"/>
      <c r="MR30" s="71"/>
      <c r="MS30" s="71"/>
      <c r="MT30" s="71"/>
      <c r="MU30" s="71"/>
      <c r="MV30" s="71"/>
      <c r="MW30" s="71"/>
      <c r="MX30" s="71"/>
      <c r="MY30" s="71"/>
      <c r="MZ30" s="71"/>
      <c r="NA30" s="71"/>
      <c r="NB30" s="71"/>
      <c r="NC30" s="71"/>
      <c r="ND30" s="71"/>
      <c r="NE30" s="71"/>
      <c r="NF30" s="71"/>
      <c r="NG30" s="71"/>
      <c r="NH30" s="71"/>
      <c r="NI30" s="71"/>
      <c r="NJ30" s="71"/>
      <c r="NK30" s="71"/>
      <c r="NL30" s="71"/>
      <c r="NM30" s="71"/>
      <c r="NN30" s="71"/>
      <c r="NO30" s="71"/>
      <c r="NP30" s="71"/>
      <c r="NQ30" s="71"/>
      <c r="NR30" s="71"/>
      <c r="NS30" s="71"/>
      <c r="NT30" s="71"/>
      <c r="NU30" s="71"/>
      <c r="NV30" s="71"/>
      <c r="NW30" s="71"/>
      <c r="NX30" s="71"/>
      <c r="NY30" s="71"/>
      <c r="NZ30" s="71"/>
      <c r="OA30" s="71"/>
      <c r="OB30" s="71"/>
      <c r="OC30" s="71"/>
      <c r="OD30" s="71"/>
      <c r="OE30" s="71"/>
      <c r="OF30" s="71"/>
      <c r="OG30" s="71"/>
      <c r="OH30" s="71"/>
      <c r="OI30" s="71"/>
      <c r="OJ30" s="71"/>
      <c r="OK30" s="71"/>
      <c r="OL30" s="71"/>
      <c r="OM30" s="71"/>
      <c r="ON30" s="71"/>
      <c r="OO30" s="71"/>
      <c r="OP30" s="71"/>
      <c r="OQ30" s="71"/>
      <c r="OR30" s="71"/>
      <c r="OS30" s="71"/>
      <c r="OT30" s="71"/>
      <c r="OU30" s="71"/>
      <c r="OV30" s="71"/>
      <c r="OW30" s="71"/>
      <c r="OX30" s="71"/>
      <c r="OY30" s="71"/>
      <c r="OZ30" s="71"/>
      <c r="PA30" s="71"/>
      <c r="PB30" s="71"/>
      <c r="PC30" s="71"/>
      <c r="PD30" s="71"/>
      <c r="PE30" s="71"/>
      <c r="PF30" s="71"/>
      <c r="PG30" s="71"/>
      <c r="PH30" s="71"/>
      <c r="PI30" s="71"/>
      <c r="PJ30" s="71"/>
      <c r="PK30" s="71"/>
      <c r="PL30" s="71"/>
      <c r="PM30" s="71"/>
      <c r="PN30" s="71"/>
      <c r="PO30" s="71"/>
      <c r="PP30" s="71"/>
      <c r="PQ30" s="71"/>
      <c r="PR30" s="71"/>
      <c r="PS30" s="71"/>
      <c r="PT30" s="71"/>
      <c r="PU30" s="71"/>
      <c r="PV30" s="71"/>
      <c r="PW30" s="71"/>
      <c r="PX30" s="71"/>
      <c r="PY30" s="71"/>
      <c r="PZ30" s="71"/>
      <c r="QA30" s="71"/>
      <c r="QB30" s="71"/>
      <c r="QC30" s="71"/>
      <c r="QD30" s="71"/>
      <c r="QE30" s="71"/>
      <c r="QF30" s="71"/>
      <c r="QG30" s="71"/>
      <c r="QH30" s="71"/>
      <c r="QI30" s="71"/>
      <c r="QJ30" s="71"/>
      <c r="QK30" s="71"/>
      <c r="QL30" s="71"/>
      <c r="QM30" s="71"/>
      <c r="QN30" s="71"/>
      <c r="QO30" s="71"/>
      <c r="QP30" s="71"/>
      <c r="QQ30" s="71"/>
      <c r="QR30" s="71"/>
      <c r="QS30" s="71"/>
      <c r="QT30" s="71"/>
      <c r="QU30" s="71"/>
      <c r="QV30" s="71"/>
      <c r="QW30" s="71"/>
      <c r="QX30" s="71"/>
      <c r="QY30" s="71"/>
      <c r="QZ30" s="71"/>
      <c r="RA30" s="71"/>
      <c r="RB30" s="71"/>
      <c r="RC30" s="71"/>
      <c r="RD30" s="71"/>
      <c r="RE30" s="71"/>
      <c r="RF30" s="71"/>
      <c r="RG30" s="71"/>
      <c r="RH30" s="71"/>
      <c r="RI30" s="71"/>
      <c r="RJ30" s="71"/>
      <c r="RK30" s="71"/>
      <c r="RL30" s="71"/>
      <c r="RM30" s="71"/>
      <c r="RN30" s="71"/>
      <c r="RO30" s="71"/>
      <c r="RP30" s="71"/>
      <c r="RQ30" s="71"/>
      <c r="RR30" s="71"/>
      <c r="RS30" s="71"/>
      <c r="RT30" s="71"/>
      <c r="RU30" s="71"/>
      <c r="RV30" s="71"/>
      <c r="RW30" s="71"/>
      <c r="RX30" s="71"/>
      <c r="RY30" s="71"/>
      <c r="RZ30" s="71"/>
      <c r="SA30" s="71"/>
      <c r="SB30" s="71"/>
      <c r="SC30" s="71"/>
      <c r="SD30" s="71"/>
      <c r="SE30" s="71"/>
      <c r="SF30" s="71"/>
      <c r="SG30" s="71"/>
      <c r="SH30" s="71"/>
      <c r="SI30" s="71"/>
      <c r="SJ30" s="71"/>
      <c r="SK30" s="71"/>
      <c r="SL30" s="71"/>
      <c r="SM30" s="71"/>
      <c r="SN30" s="71"/>
      <c r="SO30" s="71"/>
      <c r="SP30" s="71"/>
      <c r="SQ30" s="71"/>
      <c r="SR30" s="71"/>
      <c r="SS30" s="71"/>
      <c r="ST30" s="71"/>
      <c r="SU30" s="71"/>
      <c r="SV30" s="71"/>
      <c r="SW30" s="71"/>
      <c r="SX30" s="71"/>
      <c r="SY30" s="71"/>
      <c r="SZ30" s="71"/>
      <c r="TA30" s="71"/>
      <c r="TB30" s="71"/>
      <c r="TC30" s="71"/>
      <c r="TD30" s="71"/>
      <c r="TE30" s="71"/>
      <c r="TF30" s="71"/>
      <c r="TG30" s="71"/>
      <c r="TH30" s="71"/>
      <c r="TI30" s="71"/>
      <c r="TJ30" s="71"/>
      <c r="TK30" s="71"/>
      <c r="TL30" s="71"/>
      <c r="TM30" s="71"/>
      <c r="TN30" s="71"/>
      <c r="TO30" s="71"/>
      <c r="TP30" s="71"/>
      <c r="TQ30" s="71"/>
      <c r="TR30" s="71"/>
      <c r="TS30" s="71"/>
      <c r="TT30" s="71"/>
      <c r="TU30" s="71"/>
      <c r="TV30" s="71"/>
      <c r="TW30" s="71"/>
      <c r="TX30" s="71"/>
      <c r="TY30" s="71"/>
      <c r="TZ30" s="71"/>
      <c r="UA30" s="71"/>
      <c r="UB30" s="71"/>
      <c r="UC30" s="71"/>
      <c r="UD30" s="71"/>
      <c r="UE30" s="71"/>
      <c r="UF30" s="71"/>
      <c r="UG30" s="71"/>
      <c r="UH30" s="71"/>
      <c r="UI30" s="71"/>
      <c r="UJ30" s="71"/>
      <c r="UK30" s="71"/>
      <c r="UL30" s="71"/>
      <c r="UM30" s="71"/>
      <c r="UN30" s="71"/>
      <c r="UO30" s="71"/>
      <c r="UP30" s="71"/>
      <c r="UQ30" s="71"/>
      <c r="UR30" s="71"/>
      <c r="US30" s="71"/>
      <c r="UT30" s="71"/>
      <c r="UU30" s="71"/>
      <c r="UV30" s="71"/>
      <c r="UW30" s="71"/>
      <c r="UX30" s="71"/>
      <c r="UY30" s="71"/>
      <c r="UZ30" s="71"/>
      <c r="VA30" s="71"/>
      <c r="VB30" s="71"/>
      <c r="VC30" s="71"/>
      <c r="VD30" s="71"/>
      <c r="VE30" s="71"/>
      <c r="VF30" s="71"/>
      <c r="VG30" s="71"/>
      <c r="VH30" s="71"/>
      <c r="VI30" s="71"/>
      <c r="VJ30" s="71"/>
      <c r="VK30" s="71"/>
      <c r="VL30" s="71"/>
      <c r="VM30" s="71"/>
      <c r="VN30" s="71"/>
      <c r="VO30" s="71"/>
      <c r="VP30" s="71"/>
      <c r="VQ30" s="71"/>
      <c r="VR30" s="71"/>
      <c r="VS30" s="71"/>
      <c r="VT30" s="71"/>
      <c r="VU30" s="71"/>
      <c r="VV30" s="71"/>
      <c r="VW30" s="71"/>
      <c r="VX30" s="71"/>
      <c r="VY30" s="71"/>
      <c r="VZ30" s="71"/>
      <c r="WA30" s="71"/>
      <c r="WB30" s="71"/>
      <c r="WC30" s="71"/>
      <c r="WD30" s="71"/>
      <c r="WE30" s="71"/>
      <c r="WF30" s="71"/>
      <c r="WG30" s="71"/>
      <c r="WH30" s="71"/>
      <c r="WI30" s="71"/>
      <c r="WJ30" s="71"/>
      <c r="WK30" s="71"/>
      <c r="WL30" s="71"/>
      <c r="WM30" s="71"/>
      <c r="WN30" s="71"/>
      <c r="WO30" s="71"/>
      <c r="WP30" s="71"/>
      <c r="WQ30" s="71"/>
      <c r="WR30" s="71"/>
      <c r="WS30" s="71"/>
      <c r="WT30" s="71"/>
      <c r="WU30" s="71"/>
      <c r="WV30" s="71"/>
      <c r="WW30" s="71"/>
      <c r="WX30" s="71"/>
      <c r="WY30" s="71"/>
      <c r="WZ30" s="71"/>
      <c r="XA30" s="71"/>
      <c r="XB30" s="71"/>
      <c r="XC30" s="71"/>
      <c r="XD30" s="71"/>
      <c r="XE30" s="71"/>
      <c r="XF30" s="71"/>
      <c r="XG30" s="71"/>
      <c r="XH30" s="71"/>
      <c r="XI30" s="71"/>
      <c r="XJ30" s="71"/>
      <c r="XK30" s="71"/>
      <c r="XL30" s="71"/>
      <c r="XM30" s="71"/>
      <c r="XN30" s="71"/>
      <c r="XO30" s="71"/>
      <c r="XP30" s="71"/>
      <c r="XQ30" s="71"/>
      <c r="XR30" s="71"/>
      <c r="XS30" s="71"/>
      <c r="XT30" s="71"/>
      <c r="XU30" s="71"/>
      <c r="XV30" s="71"/>
      <c r="XW30" s="71"/>
      <c r="XX30" s="71"/>
      <c r="XY30" s="71"/>
      <c r="XZ30" s="71"/>
      <c r="YA30" s="71"/>
      <c r="YB30" s="71"/>
      <c r="YC30" s="71"/>
      <c r="YD30" s="71"/>
      <c r="YE30" s="71"/>
      <c r="YF30" s="71"/>
      <c r="YG30" s="71"/>
      <c r="YH30" s="71"/>
      <c r="YI30" s="71"/>
      <c r="YJ30" s="71"/>
      <c r="YK30" s="71"/>
      <c r="YL30" s="71"/>
      <c r="YM30" s="71"/>
      <c r="YN30" s="71"/>
      <c r="YO30" s="71"/>
      <c r="YP30" s="71"/>
      <c r="YQ30" s="71"/>
      <c r="YR30" s="71"/>
      <c r="YS30" s="71"/>
      <c r="YT30" s="71"/>
      <c r="YU30" s="71"/>
      <c r="YV30" s="71"/>
      <c r="YW30" s="71"/>
      <c r="YX30" s="71"/>
      <c r="YY30" s="71"/>
      <c r="YZ30" s="71"/>
      <c r="ZA30" s="71"/>
      <c r="ZB30" s="71"/>
      <c r="ZC30" s="71"/>
      <c r="ZD30" s="71"/>
      <c r="ZE30" s="71"/>
      <c r="ZF30" s="71"/>
      <c r="ZG30" s="71"/>
      <c r="ZH30" s="71"/>
      <c r="ZI30" s="71"/>
      <c r="ZJ30" s="71"/>
      <c r="ZK30" s="71"/>
      <c r="ZL30" s="71"/>
      <c r="ZM30" s="71"/>
      <c r="ZN30" s="71"/>
      <c r="ZO30" s="71"/>
      <c r="ZP30" s="71"/>
      <c r="ZQ30" s="71"/>
      <c r="ZR30" s="71"/>
      <c r="ZS30" s="71"/>
      <c r="ZT30" s="71"/>
      <c r="ZU30" s="71"/>
      <c r="ZV30" s="71"/>
      <c r="ZW30" s="71"/>
      <c r="ZX30" s="71"/>
      <c r="ZY30" s="71"/>
      <c r="ZZ30" s="71"/>
      <c r="AAA30" s="71"/>
      <c r="AAB30" s="71"/>
      <c r="AAC30" s="71"/>
      <c r="AAD30" s="71"/>
      <c r="AAE30" s="71"/>
      <c r="AAF30" s="71"/>
      <c r="AAG30" s="71"/>
      <c r="AAH30" s="71"/>
      <c r="AAI30" s="71"/>
      <c r="AAJ30" s="71"/>
      <c r="AAK30" s="71"/>
      <c r="AAL30" s="71"/>
      <c r="AAM30" s="71"/>
      <c r="AAN30" s="71"/>
      <c r="AAO30" s="71"/>
      <c r="AAP30" s="71"/>
      <c r="AAQ30" s="71"/>
      <c r="AAR30" s="71"/>
      <c r="AAS30" s="71"/>
      <c r="AAT30" s="71"/>
      <c r="AAU30" s="71"/>
      <c r="AAV30" s="71"/>
      <c r="AAW30" s="71"/>
      <c r="AAX30" s="71"/>
      <c r="AAY30" s="71"/>
      <c r="AAZ30" s="71"/>
      <c r="ABA30" s="71"/>
      <c r="ABB30" s="71"/>
      <c r="ABC30" s="71"/>
      <c r="ABD30" s="71"/>
      <c r="ABE30" s="71"/>
      <c r="ABF30" s="71"/>
      <c r="ABG30" s="71"/>
      <c r="ABH30" s="71"/>
      <c r="ABI30" s="71"/>
      <c r="ABJ30" s="71"/>
      <c r="ABK30" s="71"/>
      <c r="ABL30" s="71"/>
      <c r="ABM30" s="71"/>
      <c r="ABN30" s="71"/>
      <c r="ABO30" s="71"/>
      <c r="ABP30" s="71"/>
      <c r="ABQ30" s="71"/>
      <c r="ABR30" s="71"/>
      <c r="ABS30" s="71"/>
      <c r="ABT30" s="71"/>
      <c r="ABU30" s="71"/>
      <c r="ABV30" s="71"/>
      <c r="ABW30" s="71"/>
      <c r="ABX30" s="71"/>
      <c r="ABY30" s="71"/>
      <c r="ABZ30" s="71"/>
      <c r="ACA30" s="71"/>
      <c r="ACB30" s="71"/>
      <c r="ACC30" s="71"/>
      <c r="ACD30" s="71"/>
      <c r="ACE30" s="71"/>
      <c r="ACF30" s="71"/>
      <c r="ACG30" s="71"/>
      <c r="ACH30" s="71"/>
      <c r="ACI30" s="71"/>
      <c r="ACJ30" s="71"/>
      <c r="ACK30" s="71"/>
      <c r="ACL30" s="71"/>
      <c r="ACM30" s="71"/>
      <c r="ACN30" s="71"/>
      <c r="ACO30" s="71"/>
      <c r="ACP30" s="71"/>
      <c r="ACQ30" s="71"/>
      <c r="ACR30" s="71"/>
      <c r="ACS30" s="71"/>
      <c r="ACT30" s="71"/>
      <c r="ACU30" s="71"/>
      <c r="ACV30" s="71"/>
      <c r="ACW30" s="71"/>
      <c r="ACX30" s="71"/>
      <c r="ACY30" s="71"/>
      <c r="ACZ30" s="71"/>
      <c r="ADA30" s="71"/>
      <c r="ADB30" s="71"/>
      <c r="ADC30" s="71"/>
      <c r="ADD30" s="71"/>
      <c r="ADE30" s="71"/>
      <c r="ADF30" s="71"/>
      <c r="ADG30" s="71"/>
      <c r="ADH30" s="71"/>
      <c r="ADI30" s="71"/>
      <c r="ADJ30" s="71"/>
      <c r="ADK30" s="71"/>
      <c r="ADL30" s="71"/>
      <c r="ADM30" s="71"/>
      <c r="ADN30" s="71"/>
      <c r="ADO30" s="71"/>
      <c r="ADP30" s="71"/>
      <c r="ADQ30" s="71"/>
      <c r="ADR30" s="71"/>
      <c r="ADS30" s="71"/>
      <c r="ADT30" s="71"/>
      <c r="ADU30" s="71"/>
      <c r="ADV30" s="71"/>
      <c r="ADW30" s="71"/>
      <c r="ADX30" s="71"/>
      <c r="ADY30" s="71"/>
      <c r="ADZ30" s="71"/>
      <c r="AEA30" s="71"/>
      <c r="AEB30" s="71"/>
      <c r="AEC30" s="71"/>
      <c r="AED30" s="71"/>
      <c r="AEE30" s="71"/>
      <c r="AEF30" s="71"/>
      <c r="AEG30" s="71"/>
      <c r="AEH30" s="71"/>
      <c r="AEI30" s="71"/>
      <c r="AEJ30" s="71"/>
      <c r="AEK30" s="71"/>
      <c r="AEL30" s="71"/>
      <c r="AEM30" s="71"/>
      <c r="AEN30" s="71"/>
      <c r="AEO30" s="71"/>
      <c r="AEP30" s="71"/>
      <c r="AEQ30" s="71"/>
      <c r="AER30" s="71"/>
      <c r="AES30" s="71"/>
      <c r="AET30" s="71"/>
      <c r="AEU30" s="71"/>
      <c r="AEV30" s="71"/>
      <c r="AEW30" s="71"/>
      <c r="AEX30" s="71"/>
      <c r="AEY30" s="71"/>
      <c r="AEZ30" s="71"/>
      <c r="AFA30" s="71"/>
      <c r="AFB30" s="71"/>
      <c r="AFC30" s="71"/>
      <c r="AFD30" s="71"/>
      <c r="AFE30" s="71"/>
      <c r="AFF30" s="71"/>
      <c r="AFG30" s="71"/>
      <c r="AFH30" s="71"/>
      <c r="AFI30" s="71"/>
      <c r="AFJ30" s="71"/>
      <c r="AFK30" s="71"/>
      <c r="AFL30" s="71"/>
      <c r="AFM30" s="71"/>
      <c r="AFN30" s="71"/>
      <c r="AFO30" s="71"/>
      <c r="AFP30" s="71"/>
      <c r="AFQ30" s="71"/>
      <c r="AFR30" s="71"/>
      <c r="AFS30" s="71"/>
      <c r="AFT30" s="71"/>
      <c r="AFU30" s="71"/>
      <c r="AFV30" s="71"/>
      <c r="AFW30" s="71"/>
      <c r="AFX30" s="71"/>
      <c r="AFY30" s="71"/>
      <c r="AFZ30" s="71"/>
      <c r="AGA30" s="71"/>
      <c r="AGB30" s="71"/>
      <c r="AGC30" s="71"/>
      <c r="AGD30" s="71"/>
      <c r="AGE30" s="71"/>
      <c r="AGF30" s="71"/>
      <c r="AGG30" s="71"/>
      <c r="AGH30" s="71"/>
      <c r="AGI30" s="71"/>
      <c r="AGJ30" s="71"/>
      <c r="AGK30" s="71"/>
      <c r="AGL30" s="71"/>
      <c r="AGM30" s="71"/>
      <c r="AGN30" s="71"/>
      <c r="AGO30" s="71"/>
      <c r="AGP30" s="71"/>
      <c r="AGQ30" s="71"/>
      <c r="AGR30" s="71"/>
      <c r="AGS30" s="71"/>
      <c r="AGT30" s="71"/>
      <c r="AGU30" s="71"/>
      <c r="AGV30" s="71"/>
      <c r="AGW30" s="71"/>
      <c r="AGX30" s="71"/>
      <c r="AGY30" s="71"/>
      <c r="AGZ30" s="71"/>
      <c r="AHA30" s="71"/>
      <c r="AHB30" s="71"/>
      <c r="AHC30" s="71"/>
      <c r="AHD30" s="71"/>
      <c r="AHE30" s="71"/>
      <c r="AHF30" s="71"/>
      <c r="AHG30" s="71"/>
      <c r="AHH30" s="71"/>
      <c r="AHI30" s="71"/>
      <c r="AHJ30" s="71"/>
      <c r="AHK30" s="71"/>
      <c r="AHL30" s="71"/>
      <c r="AHM30" s="71"/>
      <c r="AHN30" s="71"/>
      <c r="AHO30" s="71"/>
      <c r="AHP30" s="71"/>
      <c r="AHQ30" s="71"/>
      <c r="AHR30" s="71"/>
      <c r="AHS30" s="71"/>
      <c r="AHT30" s="71"/>
      <c r="AHU30" s="71"/>
      <c r="AHV30" s="71"/>
      <c r="AHW30" s="71"/>
      <c r="AHX30" s="71"/>
      <c r="AHY30" s="71"/>
      <c r="AHZ30" s="71"/>
      <c r="AIA30" s="71"/>
      <c r="AIB30" s="71"/>
      <c r="AIC30" s="71"/>
      <c r="AID30" s="71"/>
      <c r="AIE30" s="71"/>
      <c r="AIF30" s="71"/>
      <c r="AIG30" s="71"/>
      <c r="AIH30" s="71"/>
      <c r="AII30" s="71"/>
      <c r="AIJ30" s="71"/>
      <c r="AIK30" s="71"/>
      <c r="AIL30" s="71"/>
      <c r="AIM30" s="71"/>
      <c r="AIN30" s="71"/>
      <c r="AIO30" s="71"/>
      <c r="AIP30" s="71"/>
      <c r="AIQ30" s="71"/>
      <c r="AIR30" s="71"/>
      <c r="AIS30" s="71"/>
      <c r="AIT30" s="71"/>
      <c r="AIU30" s="71"/>
      <c r="AIV30" s="71"/>
      <c r="AIW30" s="71"/>
      <c r="AIX30" s="71"/>
      <c r="AIY30" s="71"/>
      <c r="AIZ30" s="71"/>
      <c r="AJA30" s="71"/>
      <c r="AJB30" s="71"/>
      <c r="AJC30" s="71"/>
      <c r="AJD30" s="71"/>
      <c r="AJE30" s="71"/>
      <c r="AJF30" s="71"/>
      <c r="AJG30" s="71"/>
      <c r="AJH30" s="71"/>
      <c r="AJI30" s="71"/>
      <c r="AJJ30" s="71"/>
      <c r="AJK30" s="71"/>
      <c r="AJL30" s="71"/>
      <c r="AJM30" s="71"/>
      <c r="AJN30" s="71"/>
      <c r="AJO30" s="71"/>
      <c r="AJP30" s="71"/>
      <c r="AJQ30" s="71"/>
      <c r="AJR30" s="71"/>
      <c r="AJS30" s="71"/>
      <c r="AJT30" s="71"/>
      <c r="AJU30" s="71"/>
      <c r="AJV30" s="71"/>
      <c r="AJW30" s="71"/>
      <c r="AJX30" s="71"/>
      <c r="AJY30" s="71"/>
      <c r="AJZ30" s="71"/>
      <c r="AKA30" s="71"/>
      <c r="AKB30" s="71"/>
      <c r="AKC30" s="71"/>
      <c r="AKD30" s="71"/>
      <c r="AKE30" s="71"/>
      <c r="AKF30" s="71"/>
      <c r="AKG30" s="71"/>
      <c r="AKH30" s="71"/>
      <c r="AKI30" s="71"/>
      <c r="AKJ30" s="71"/>
      <c r="AKK30" s="71"/>
      <c r="AKL30" s="71"/>
      <c r="AKM30" s="71"/>
      <c r="AKN30" s="71"/>
      <c r="AKO30" s="71"/>
      <c r="AKP30" s="71"/>
      <c r="AKQ30" s="71"/>
      <c r="AKR30" s="71"/>
      <c r="AKS30" s="71"/>
      <c r="AKT30" s="71"/>
      <c r="AKU30" s="71"/>
      <c r="AKV30" s="71"/>
      <c r="AKW30" s="71"/>
      <c r="AKX30" s="71"/>
      <c r="AKY30" s="71"/>
      <c r="AKZ30" s="71"/>
      <c r="ALA30" s="71"/>
      <c r="ALB30" s="71"/>
      <c r="ALC30" s="71"/>
      <c r="ALD30" s="71"/>
      <c r="ALE30" s="71"/>
      <c r="ALF30" s="71"/>
      <c r="ALG30" s="71"/>
      <c r="ALH30" s="71"/>
      <c r="ALI30" s="71"/>
      <c r="ALJ30" s="71"/>
      <c r="ALK30" s="71"/>
      <c r="ALL30" s="71"/>
      <c r="ALM30" s="71"/>
      <c r="ALN30" s="71"/>
      <c r="ALO30" s="71"/>
      <c r="ALP30" s="71"/>
      <c r="ALQ30" s="71"/>
      <c r="ALR30" s="71"/>
      <c r="ALS30" s="71"/>
      <c r="ALT30" s="71"/>
      <c r="ALU30" s="71"/>
      <c r="ALV30" s="71"/>
      <c r="ALW30" s="71"/>
      <c r="ALX30" s="71"/>
      <c r="ALY30" s="71"/>
      <c r="ALZ30" s="71"/>
      <c r="AMA30" s="71"/>
      <c r="AMB30" s="71"/>
      <c r="AMC30" s="71"/>
      <c r="AMD30" s="71"/>
      <c r="AME30" s="71"/>
      <c r="AMF30" s="71"/>
      <c r="AMG30" s="71"/>
      <c r="AMH30" s="71"/>
      <c r="AMI30" s="71"/>
      <c r="AMJ30" s="71"/>
      <c r="AMK30" s="71"/>
    </row>
    <row r="31" spans="1:1025" ht="15" customHeight="1" x14ac:dyDescent="0.25">
      <c r="A31" s="9" t="s">
        <v>161</v>
      </c>
      <c r="B31" s="139">
        <f t="shared" ref="B31:W31" si="8">SUM(B34)</f>
        <v>16</v>
      </c>
      <c r="C31" s="139">
        <f t="shared" si="8"/>
        <v>47</v>
      </c>
      <c r="D31" s="139">
        <f t="shared" si="8"/>
        <v>21</v>
      </c>
      <c r="E31" s="139">
        <f t="shared" si="8"/>
        <v>34</v>
      </c>
      <c r="F31" s="139">
        <f t="shared" si="8"/>
        <v>0</v>
      </c>
      <c r="G31" s="139">
        <f t="shared" si="8"/>
        <v>0</v>
      </c>
      <c r="H31" s="139">
        <f t="shared" si="8"/>
        <v>0</v>
      </c>
      <c r="I31" s="139">
        <f t="shared" si="8"/>
        <v>0</v>
      </c>
      <c r="J31" s="139">
        <f t="shared" si="8"/>
        <v>6</v>
      </c>
      <c r="K31" s="171">
        <f t="shared" si="8"/>
        <v>4.25</v>
      </c>
      <c r="L31" s="139">
        <f t="shared" si="8"/>
        <v>6</v>
      </c>
      <c r="M31" s="171">
        <f t="shared" si="8"/>
        <v>4.25</v>
      </c>
      <c r="N31" s="139">
        <f t="shared" si="8"/>
        <v>0</v>
      </c>
      <c r="O31" s="139">
        <f t="shared" si="8"/>
        <v>5</v>
      </c>
      <c r="P31" s="139">
        <f t="shared" si="8"/>
        <v>4</v>
      </c>
      <c r="Q31" s="139">
        <f t="shared" si="8"/>
        <v>1</v>
      </c>
      <c r="R31" s="139">
        <f t="shared" si="8"/>
        <v>0</v>
      </c>
      <c r="S31" s="139">
        <f t="shared" si="8"/>
        <v>0</v>
      </c>
      <c r="T31" s="139">
        <f t="shared" si="8"/>
        <v>1</v>
      </c>
      <c r="U31" s="139">
        <f t="shared" si="8"/>
        <v>0</v>
      </c>
      <c r="V31" s="139">
        <f t="shared" si="8"/>
        <v>0</v>
      </c>
      <c r="W31" s="139">
        <f t="shared" si="8"/>
        <v>1</v>
      </c>
    </row>
    <row r="32" spans="1:1025" ht="26.25" customHeight="1" x14ac:dyDescent="0.25">
      <c r="A32" s="16" t="s">
        <v>128</v>
      </c>
      <c r="B32" s="134">
        <v>28</v>
      </c>
      <c r="C32" s="133">
        <v>28</v>
      </c>
      <c r="D32" s="133">
        <v>62</v>
      </c>
      <c r="E32" s="133">
        <v>59</v>
      </c>
      <c r="F32" s="133">
        <v>3</v>
      </c>
      <c r="G32" s="133">
        <v>3</v>
      </c>
      <c r="H32" s="133">
        <v>205</v>
      </c>
      <c r="I32" s="133">
        <v>205</v>
      </c>
      <c r="J32" s="133">
        <v>19</v>
      </c>
      <c r="K32" s="169">
        <v>19</v>
      </c>
      <c r="L32" s="133">
        <v>19</v>
      </c>
      <c r="M32" s="169">
        <v>19</v>
      </c>
      <c r="N32" s="133">
        <v>0</v>
      </c>
      <c r="O32" s="133">
        <v>17</v>
      </c>
      <c r="P32" s="133">
        <v>11</v>
      </c>
      <c r="Q32" s="133">
        <v>2</v>
      </c>
      <c r="R32" s="133">
        <v>0</v>
      </c>
      <c r="S32" s="177"/>
      <c r="T32" s="133">
        <v>15</v>
      </c>
      <c r="U32" s="133">
        <v>4</v>
      </c>
      <c r="V32" s="133">
        <v>10</v>
      </c>
      <c r="W32" s="133">
        <v>1</v>
      </c>
    </row>
    <row r="33" spans="1:1025" ht="39.6" x14ac:dyDescent="0.25">
      <c r="A33" s="16" t="s">
        <v>129</v>
      </c>
      <c r="B33" s="133">
        <v>0</v>
      </c>
      <c r="C33" s="133">
        <v>0</v>
      </c>
      <c r="D33" s="133">
        <v>0</v>
      </c>
      <c r="E33" s="133">
        <v>0</v>
      </c>
      <c r="F33" s="133">
        <v>0</v>
      </c>
      <c r="G33" s="133">
        <v>0</v>
      </c>
      <c r="H33" s="133">
        <v>0</v>
      </c>
      <c r="I33" s="133">
        <v>0</v>
      </c>
      <c r="J33" s="133">
        <v>10</v>
      </c>
      <c r="K33" s="169">
        <v>9</v>
      </c>
      <c r="L33" s="133">
        <v>10</v>
      </c>
      <c r="M33" s="169">
        <v>9</v>
      </c>
      <c r="N33" s="133">
        <v>0</v>
      </c>
      <c r="O33" s="133">
        <v>7</v>
      </c>
      <c r="P33" s="133">
        <v>2</v>
      </c>
      <c r="Q33" s="133">
        <v>3</v>
      </c>
      <c r="R33" s="133">
        <v>1</v>
      </c>
      <c r="S33" s="178"/>
      <c r="T33" s="133">
        <v>4</v>
      </c>
      <c r="U33" s="133">
        <v>0</v>
      </c>
      <c r="V33" s="133">
        <v>0</v>
      </c>
      <c r="W33" s="133">
        <v>4</v>
      </c>
    </row>
    <row r="34" spans="1:1025" ht="15" customHeight="1" x14ac:dyDescent="0.25">
      <c r="A34" s="16" t="s">
        <v>130</v>
      </c>
      <c r="B34" s="133">
        <v>16</v>
      </c>
      <c r="C34" s="133">
        <v>47</v>
      </c>
      <c r="D34" s="133">
        <v>21</v>
      </c>
      <c r="E34" s="133">
        <v>34</v>
      </c>
      <c r="F34" s="133">
        <v>0</v>
      </c>
      <c r="G34" s="133">
        <v>0</v>
      </c>
      <c r="H34" s="133">
        <v>0</v>
      </c>
      <c r="I34" s="133">
        <v>0</v>
      </c>
      <c r="J34" s="133">
        <v>6</v>
      </c>
      <c r="K34" s="169">
        <v>4.25</v>
      </c>
      <c r="L34" s="133">
        <v>6</v>
      </c>
      <c r="M34" s="169">
        <v>4.25</v>
      </c>
      <c r="N34" s="133">
        <v>0</v>
      </c>
      <c r="O34" s="133">
        <v>5</v>
      </c>
      <c r="P34" s="133">
        <v>4</v>
      </c>
      <c r="Q34" s="133">
        <v>1</v>
      </c>
      <c r="R34" s="133">
        <v>0</v>
      </c>
      <c r="S34" s="178"/>
      <c r="T34" s="148">
        <v>1</v>
      </c>
      <c r="U34" s="148">
        <v>0</v>
      </c>
      <c r="V34" s="179">
        <v>0</v>
      </c>
      <c r="W34" s="148">
        <v>1</v>
      </c>
    </row>
    <row r="35" spans="1:1025" s="98" customFormat="1" ht="16.5" customHeight="1" x14ac:dyDescent="0.25">
      <c r="A35" s="110" t="s">
        <v>166</v>
      </c>
      <c r="B35" s="138">
        <f>SUM(B32+B33+B34)</f>
        <v>44</v>
      </c>
      <c r="C35" s="138">
        <f t="shared" ref="C35:W35" si="9">SUM(C32+C33+C34)</f>
        <v>75</v>
      </c>
      <c r="D35" s="138">
        <f t="shared" si="9"/>
        <v>83</v>
      </c>
      <c r="E35" s="138">
        <f t="shared" si="9"/>
        <v>93</v>
      </c>
      <c r="F35" s="138">
        <f t="shared" si="9"/>
        <v>3</v>
      </c>
      <c r="G35" s="138">
        <f t="shared" si="9"/>
        <v>3</v>
      </c>
      <c r="H35" s="138">
        <f t="shared" si="9"/>
        <v>205</v>
      </c>
      <c r="I35" s="138">
        <f t="shared" si="9"/>
        <v>205</v>
      </c>
      <c r="J35" s="138">
        <f t="shared" si="9"/>
        <v>35</v>
      </c>
      <c r="K35" s="161">
        <f t="shared" si="9"/>
        <v>32.25</v>
      </c>
      <c r="L35" s="138">
        <f t="shared" si="9"/>
        <v>35</v>
      </c>
      <c r="M35" s="161">
        <f t="shared" si="9"/>
        <v>32.25</v>
      </c>
      <c r="N35" s="138">
        <f t="shared" si="9"/>
        <v>0</v>
      </c>
      <c r="O35" s="138">
        <f t="shared" si="9"/>
        <v>29</v>
      </c>
      <c r="P35" s="138">
        <f t="shared" si="9"/>
        <v>17</v>
      </c>
      <c r="Q35" s="138">
        <f t="shared" si="9"/>
        <v>6</v>
      </c>
      <c r="R35" s="138">
        <f t="shared" si="9"/>
        <v>1</v>
      </c>
      <c r="S35" s="138">
        <f t="shared" si="9"/>
        <v>0</v>
      </c>
      <c r="T35" s="138">
        <f t="shared" si="9"/>
        <v>20</v>
      </c>
      <c r="U35" s="138">
        <f t="shared" si="9"/>
        <v>4</v>
      </c>
      <c r="V35" s="138">
        <f t="shared" si="9"/>
        <v>10</v>
      </c>
      <c r="W35" s="138">
        <f t="shared" si="9"/>
        <v>6</v>
      </c>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1"/>
      <c r="GM35" s="71"/>
      <c r="GN35" s="71"/>
      <c r="GO35" s="71"/>
      <c r="GP35" s="71"/>
      <c r="GQ35" s="71"/>
      <c r="GR35" s="71"/>
      <c r="GS35" s="71"/>
      <c r="GT35" s="71"/>
      <c r="GU35" s="71"/>
      <c r="GV35" s="71"/>
      <c r="GW35" s="71"/>
      <c r="GX35" s="71"/>
      <c r="GY35" s="71"/>
      <c r="GZ35" s="71"/>
      <c r="HA35" s="71"/>
      <c r="HB35" s="71"/>
      <c r="HC35" s="71"/>
      <c r="HD35" s="71"/>
      <c r="HE35" s="71"/>
      <c r="HF35" s="71"/>
      <c r="HG35" s="71"/>
      <c r="HH35" s="71"/>
      <c r="HI35" s="71"/>
      <c r="HJ35" s="71"/>
      <c r="HK35" s="71"/>
      <c r="HL35" s="71"/>
      <c r="HM35" s="71"/>
      <c r="HN35" s="71"/>
      <c r="HO35" s="71"/>
      <c r="HP35" s="71"/>
      <c r="HQ35" s="71"/>
      <c r="HR35" s="71"/>
      <c r="HS35" s="71"/>
      <c r="HT35" s="71"/>
      <c r="HU35" s="71"/>
      <c r="HV35" s="71"/>
      <c r="HW35" s="71"/>
      <c r="HX35" s="71"/>
      <c r="HY35" s="71"/>
      <c r="HZ35" s="71"/>
      <c r="IA35" s="71"/>
      <c r="IB35" s="71"/>
      <c r="IC35" s="71"/>
      <c r="ID35" s="71"/>
      <c r="IE35" s="71"/>
      <c r="IF35" s="71"/>
      <c r="IG35" s="71"/>
      <c r="IH35" s="71"/>
      <c r="II35" s="71"/>
      <c r="IJ35" s="71"/>
      <c r="IK35" s="71"/>
      <c r="IL35" s="71"/>
      <c r="IM35" s="71"/>
      <c r="IN35" s="71"/>
      <c r="IO35" s="71"/>
      <c r="IP35" s="71"/>
      <c r="IQ35" s="71"/>
      <c r="IR35" s="71"/>
      <c r="IS35" s="71"/>
      <c r="IT35" s="71"/>
      <c r="IU35" s="71"/>
      <c r="IV35" s="71"/>
      <c r="IW35" s="71"/>
      <c r="IX35" s="71"/>
      <c r="IY35" s="71"/>
      <c r="IZ35" s="71"/>
      <c r="JA35" s="71"/>
      <c r="JB35" s="71"/>
      <c r="JC35" s="71"/>
      <c r="JD35" s="71"/>
      <c r="JE35" s="71"/>
      <c r="JF35" s="71"/>
      <c r="JG35" s="71"/>
      <c r="JH35" s="71"/>
      <c r="JI35" s="71"/>
      <c r="JJ35" s="71"/>
      <c r="JK35" s="71"/>
      <c r="JL35" s="71"/>
      <c r="JM35" s="71"/>
      <c r="JN35" s="71"/>
      <c r="JO35" s="71"/>
      <c r="JP35" s="71"/>
      <c r="JQ35" s="71"/>
      <c r="JR35" s="71"/>
      <c r="JS35" s="71"/>
      <c r="JT35" s="71"/>
      <c r="JU35" s="71"/>
      <c r="JV35" s="71"/>
      <c r="JW35" s="71"/>
      <c r="JX35" s="71"/>
      <c r="JY35" s="71"/>
      <c r="JZ35" s="71"/>
      <c r="KA35" s="71"/>
      <c r="KB35" s="71"/>
      <c r="KC35" s="71"/>
      <c r="KD35" s="71"/>
      <c r="KE35" s="71"/>
      <c r="KF35" s="71"/>
      <c r="KG35" s="71"/>
      <c r="KH35" s="71"/>
      <c r="KI35" s="71"/>
      <c r="KJ35" s="71"/>
      <c r="KK35" s="71"/>
      <c r="KL35" s="71"/>
      <c r="KM35" s="71"/>
      <c r="KN35" s="71"/>
      <c r="KO35" s="71"/>
      <c r="KP35" s="71"/>
      <c r="KQ35" s="71"/>
      <c r="KR35" s="71"/>
      <c r="KS35" s="71"/>
      <c r="KT35" s="71"/>
      <c r="KU35" s="71"/>
      <c r="KV35" s="71"/>
      <c r="KW35" s="71"/>
      <c r="KX35" s="71"/>
      <c r="KY35" s="71"/>
      <c r="KZ35" s="71"/>
      <c r="LA35" s="71"/>
      <c r="LB35" s="71"/>
      <c r="LC35" s="71"/>
      <c r="LD35" s="71"/>
      <c r="LE35" s="71"/>
      <c r="LF35" s="71"/>
      <c r="LG35" s="71"/>
      <c r="LH35" s="71"/>
      <c r="LI35" s="71"/>
      <c r="LJ35" s="71"/>
      <c r="LK35" s="71"/>
      <c r="LL35" s="71"/>
      <c r="LM35" s="71"/>
      <c r="LN35" s="71"/>
      <c r="LO35" s="71"/>
      <c r="LP35" s="71"/>
      <c r="LQ35" s="71"/>
      <c r="LR35" s="71"/>
      <c r="LS35" s="71"/>
      <c r="LT35" s="71"/>
      <c r="LU35" s="71"/>
      <c r="LV35" s="71"/>
      <c r="LW35" s="71"/>
      <c r="LX35" s="71"/>
      <c r="LY35" s="71"/>
      <c r="LZ35" s="71"/>
      <c r="MA35" s="71"/>
      <c r="MB35" s="71"/>
      <c r="MC35" s="71"/>
      <c r="MD35" s="71"/>
      <c r="ME35" s="71"/>
      <c r="MF35" s="71"/>
      <c r="MG35" s="71"/>
      <c r="MH35" s="71"/>
      <c r="MI35" s="71"/>
      <c r="MJ35" s="71"/>
      <c r="MK35" s="71"/>
      <c r="ML35" s="71"/>
      <c r="MM35" s="71"/>
      <c r="MN35" s="71"/>
      <c r="MO35" s="71"/>
      <c r="MP35" s="71"/>
      <c r="MQ35" s="71"/>
      <c r="MR35" s="71"/>
      <c r="MS35" s="71"/>
      <c r="MT35" s="71"/>
      <c r="MU35" s="71"/>
      <c r="MV35" s="71"/>
      <c r="MW35" s="71"/>
      <c r="MX35" s="71"/>
      <c r="MY35" s="71"/>
      <c r="MZ35" s="71"/>
      <c r="NA35" s="71"/>
      <c r="NB35" s="71"/>
      <c r="NC35" s="71"/>
      <c r="ND35" s="71"/>
      <c r="NE35" s="71"/>
      <c r="NF35" s="71"/>
      <c r="NG35" s="71"/>
      <c r="NH35" s="71"/>
      <c r="NI35" s="71"/>
      <c r="NJ35" s="71"/>
      <c r="NK35" s="71"/>
      <c r="NL35" s="71"/>
      <c r="NM35" s="71"/>
      <c r="NN35" s="71"/>
      <c r="NO35" s="71"/>
      <c r="NP35" s="71"/>
      <c r="NQ35" s="71"/>
      <c r="NR35" s="71"/>
      <c r="NS35" s="71"/>
      <c r="NT35" s="71"/>
      <c r="NU35" s="71"/>
      <c r="NV35" s="71"/>
      <c r="NW35" s="71"/>
      <c r="NX35" s="71"/>
      <c r="NY35" s="71"/>
      <c r="NZ35" s="71"/>
      <c r="OA35" s="71"/>
      <c r="OB35" s="71"/>
      <c r="OC35" s="71"/>
      <c r="OD35" s="71"/>
      <c r="OE35" s="71"/>
      <c r="OF35" s="71"/>
      <c r="OG35" s="71"/>
      <c r="OH35" s="71"/>
      <c r="OI35" s="71"/>
      <c r="OJ35" s="71"/>
      <c r="OK35" s="71"/>
      <c r="OL35" s="71"/>
      <c r="OM35" s="71"/>
      <c r="ON35" s="71"/>
      <c r="OO35" s="71"/>
      <c r="OP35" s="71"/>
      <c r="OQ35" s="71"/>
      <c r="OR35" s="71"/>
      <c r="OS35" s="71"/>
      <c r="OT35" s="71"/>
      <c r="OU35" s="71"/>
      <c r="OV35" s="71"/>
      <c r="OW35" s="71"/>
      <c r="OX35" s="71"/>
      <c r="OY35" s="71"/>
      <c r="OZ35" s="71"/>
      <c r="PA35" s="71"/>
      <c r="PB35" s="71"/>
      <c r="PC35" s="71"/>
      <c r="PD35" s="71"/>
      <c r="PE35" s="71"/>
      <c r="PF35" s="71"/>
      <c r="PG35" s="71"/>
      <c r="PH35" s="71"/>
      <c r="PI35" s="71"/>
      <c r="PJ35" s="71"/>
      <c r="PK35" s="71"/>
      <c r="PL35" s="71"/>
      <c r="PM35" s="71"/>
      <c r="PN35" s="71"/>
      <c r="PO35" s="71"/>
      <c r="PP35" s="71"/>
      <c r="PQ35" s="71"/>
      <c r="PR35" s="71"/>
      <c r="PS35" s="71"/>
      <c r="PT35" s="71"/>
      <c r="PU35" s="71"/>
      <c r="PV35" s="71"/>
      <c r="PW35" s="71"/>
      <c r="PX35" s="71"/>
      <c r="PY35" s="71"/>
      <c r="PZ35" s="71"/>
      <c r="QA35" s="71"/>
      <c r="QB35" s="71"/>
      <c r="QC35" s="71"/>
      <c r="QD35" s="71"/>
      <c r="QE35" s="71"/>
      <c r="QF35" s="71"/>
      <c r="QG35" s="71"/>
      <c r="QH35" s="71"/>
      <c r="QI35" s="71"/>
      <c r="QJ35" s="71"/>
      <c r="QK35" s="71"/>
      <c r="QL35" s="71"/>
      <c r="QM35" s="71"/>
      <c r="QN35" s="71"/>
      <c r="QO35" s="71"/>
      <c r="QP35" s="71"/>
      <c r="QQ35" s="71"/>
      <c r="QR35" s="71"/>
      <c r="QS35" s="71"/>
      <c r="QT35" s="71"/>
      <c r="QU35" s="71"/>
      <c r="QV35" s="71"/>
      <c r="QW35" s="71"/>
      <c r="QX35" s="71"/>
      <c r="QY35" s="71"/>
      <c r="QZ35" s="71"/>
      <c r="RA35" s="71"/>
      <c r="RB35" s="71"/>
      <c r="RC35" s="71"/>
      <c r="RD35" s="71"/>
      <c r="RE35" s="71"/>
      <c r="RF35" s="71"/>
      <c r="RG35" s="71"/>
      <c r="RH35" s="71"/>
      <c r="RI35" s="71"/>
      <c r="RJ35" s="71"/>
      <c r="RK35" s="71"/>
      <c r="RL35" s="71"/>
      <c r="RM35" s="71"/>
      <c r="RN35" s="71"/>
      <c r="RO35" s="71"/>
      <c r="RP35" s="71"/>
      <c r="RQ35" s="71"/>
      <c r="RR35" s="71"/>
      <c r="RS35" s="71"/>
      <c r="RT35" s="71"/>
      <c r="RU35" s="71"/>
      <c r="RV35" s="71"/>
      <c r="RW35" s="71"/>
      <c r="RX35" s="71"/>
      <c r="RY35" s="71"/>
      <c r="RZ35" s="71"/>
      <c r="SA35" s="71"/>
      <c r="SB35" s="71"/>
      <c r="SC35" s="71"/>
      <c r="SD35" s="71"/>
      <c r="SE35" s="71"/>
      <c r="SF35" s="71"/>
      <c r="SG35" s="71"/>
      <c r="SH35" s="71"/>
      <c r="SI35" s="71"/>
      <c r="SJ35" s="71"/>
      <c r="SK35" s="71"/>
      <c r="SL35" s="71"/>
      <c r="SM35" s="71"/>
      <c r="SN35" s="71"/>
      <c r="SO35" s="71"/>
      <c r="SP35" s="71"/>
      <c r="SQ35" s="71"/>
      <c r="SR35" s="71"/>
      <c r="SS35" s="71"/>
      <c r="ST35" s="71"/>
      <c r="SU35" s="71"/>
      <c r="SV35" s="71"/>
      <c r="SW35" s="71"/>
      <c r="SX35" s="71"/>
      <c r="SY35" s="71"/>
      <c r="SZ35" s="71"/>
      <c r="TA35" s="71"/>
      <c r="TB35" s="71"/>
      <c r="TC35" s="71"/>
      <c r="TD35" s="71"/>
      <c r="TE35" s="71"/>
      <c r="TF35" s="71"/>
      <c r="TG35" s="71"/>
      <c r="TH35" s="71"/>
      <c r="TI35" s="71"/>
      <c r="TJ35" s="71"/>
      <c r="TK35" s="71"/>
      <c r="TL35" s="71"/>
      <c r="TM35" s="71"/>
      <c r="TN35" s="71"/>
      <c r="TO35" s="71"/>
      <c r="TP35" s="71"/>
      <c r="TQ35" s="71"/>
      <c r="TR35" s="71"/>
      <c r="TS35" s="71"/>
      <c r="TT35" s="71"/>
      <c r="TU35" s="71"/>
      <c r="TV35" s="71"/>
      <c r="TW35" s="71"/>
      <c r="TX35" s="71"/>
      <c r="TY35" s="71"/>
      <c r="TZ35" s="71"/>
      <c r="UA35" s="71"/>
      <c r="UB35" s="71"/>
      <c r="UC35" s="71"/>
      <c r="UD35" s="71"/>
      <c r="UE35" s="71"/>
      <c r="UF35" s="71"/>
      <c r="UG35" s="71"/>
      <c r="UH35" s="71"/>
      <c r="UI35" s="71"/>
      <c r="UJ35" s="71"/>
      <c r="UK35" s="71"/>
      <c r="UL35" s="71"/>
      <c r="UM35" s="71"/>
      <c r="UN35" s="71"/>
      <c r="UO35" s="71"/>
      <c r="UP35" s="71"/>
      <c r="UQ35" s="71"/>
      <c r="UR35" s="71"/>
      <c r="US35" s="71"/>
      <c r="UT35" s="71"/>
      <c r="UU35" s="71"/>
      <c r="UV35" s="71"/>
      <c r="UW35" s="71"/>
      <c r="UX35" s="71"/>
      <c r="UY35" s="71"/>
      <c r="UZ35" s="71"/>
      <c r="VA35" s="71"/>
      <c r="VB35" s="71"/>
      <c r="VC35" s="71"/>
      <c r="VD35" s="71"/>
      <c r="VE35" s="71"/>
      <c r="VF35" s="71"/>
      <c r="VG35" s="71"/>
      <c r="VH35" s="71"/>
      <c r="VI35" s="71"/>
      <c r="VJ35" s="71"/>
      <c r="VK35" s="71"/>
      <c r="VL35" s="71"/>
      <c r="VM35" s="71"/>
      <c r="VN35" s="71"/>
      <c r="VO35" s="71"/>
      <c r="VP35" s="71"/>
      <c r="VQ35" s="71"/>
      <c r="VR35" s="71"/>
      <c r="VS35" s="71"/>
      <c r="VT35" s="71"/>
      <c r="VU35" s="71"/>
      <c r="VV35" s="71"/>
      <c r="VW35" s="71"/>
      <c r="VX35" s="71"/>
      <c r="VY35" s="71"/>
      <c r="VZ35" s="71"/>
      <c r="WA35" s="71"/>
      <c r="WB35" s="71"/>
      <c r="WC35" s="71"/>
      <c r="WD35" s="71"/>
      <c r="WE35" s="71"/>
      <c r="WF35" s="71"/>
      <c r="WG35" s="71"/>
      <c r="WH35" s="71"/>
      <c r="WI35" s="71"/>
      <c r="WJ35" s="71"/>
      <c r="WK35" s="71"/>
      <c r="WL35" s="71"/>
      <c r="WM35" s="71"/>
      <c r="WN35" s="71"/>
      <c r="WO35" s="71"/>
      <c r="WP35" s="71"/>
      <c r="WQ35" s="71"/>
      <c r="WR35" s="71"/>
      <c r="WS35" s="71"/>
      <c r="WT35" s="71"/>
      <c r="WU35" s="71"/>
      <c r="WV35" s="71"/>
      <c r="WW35" s="71"/>
      <c r="WX35" s="71"/>
      <c r="WY35" s="71"/>
      <c r="WZ35" s="71"/>
      <c r="XA35" s="71"/>
      <c r="XB35" s="71"/>
      <c r="XC35" s="71"/>
      <c r="XD35" s="71"/>
      <c r="XE35" s="71"/>
      <c r="XF35" s="71"/>
      <c r="XG35" s="71"/>
      <c r="XH35" s="71"/>
      <c r="XI35" s="71"/>
      <c r="XJ35" s="71"/>
      <c r="XK35" s="71"/>
      <c r="XL35" s="71"/>
      <c r="XM35" s="71"/>
      <c r="XN35" s="71"/>
      <c r="XO35" s="71"/>
      <c r="XP35" s="71"/>
      <c r="XQ35" s="71"/>
      <c r="XR35" s="71"/>
      <c r="XS35" s="71"/>
      <c r="XT35" s="71"/>
      <c r="XU35" s="71"/>
      <c r="XV35" s="71"/>
      <c r="XW35" s="71"/>
      <c r="XX35" s="71"/>
      <c r="XY35" s="71"/>
      <c r="XZ35" s="71"/>
      <c r="YA35" s="71"/>
      <c r="YB35" s="71"/>
      <c r="YC35" s="71"/>
      <c r="YD35" s="71"/>
      <c r="YE35" s="71"/>
      <c r="YF35" s="71"/>
      <c r="YG35" s="71"/>
      <c r="YH35" s="71"/>
      <c r="YI35" s="71"/>
      <c r="YJ35" s="71"/>
      <c r="YK35" s="71"/>
      <c r="YL35" s="71"/>
      <c r="YM35" s="71"/>
      <c r="YN35" s="71"/>
      <c r="YO35" s="71"/>
      <c r="YP35" s="71"/>
      <c r="YQ35" s="71"/>
      <c r="YR35" s="71"/>
      <c r="YS35" s="71"/>
      <c r="YT35" s="71"/>
      <c r="YU35" s="71"/>
      <c r="YV35" s="71"/>
      <c r="YW35" s="71"/>
      <c r="YX35" s="71"/>
      <c r="YY35" s="71"/>
      <c r="YZ35" s="71"/>
      <c r="ZA35" s="71"/>
      <c r="ZB35" s="71"/>
      <c r="ZC35" s="71"/>
      <c r="ZD35" s="71"/>
      <c r="ZE35" s="71"/>
      <c r="ZF35" s="71"/>
      <c r="ZG35" s="71"/>
      <c r="ZH35" s="71"/>
      <c r="ZI35" s="71"/>
      <c r="ZJ35" s="71"/>
      <c r="ZK35" s="71"/>
      <c r="ZL35" s="71"/>
      <c r="ZM35" s="71"/>
      <c r="ZN35" s="71"/>
      <c r="ZO35" s="71"/>
      <c r="ZP35" s="71"/>
      <c r="ZQ35" s="71"/>
      <c r="ZR35" s="71"/>
      <c r="ZS35" s="71"/>
      <c r="ZT35" s="71"/>
      <c r="ZU35" s="71"/>
      <c r="ZV35" s="71"/>
      <c r="ZW35" s="71"/>
      <c r="ZX35" s="71"/>
      <c r="ZY35" s="71"/>
      <c r="ZZ35" s="71"/>
      <c r="AAA35" s="71"/>
      <c r="AAB35" s="71"/>
      <c r="AAC35" s="71"/>
      <c r="AAD35" s="71"/>
      <c r="AAE35" s="71"/>
      <c r="AAF35" s="71"/>
      <c r="AAG35" s="71"/>
      <c r="AAH35" s="71"/>
      <c r="AAI35" s="71"/>
      <c r="AAJ35" s="71"/>
      <c r="AAK35" s="71"/>
      <c r="AAL35" s="71"/>
      <c r="AAM35" s="71"/>
      <c r="AAN35" s="71"/>
      <c r="AAO35" s="71"/>
      <c r="AAP35" s="71"/>
      <c r="AAQ35" s="71"/>
      <c r="AAR35" s="71"/>
      <c r="AAS35" s="71"/>
      <c r="AAT35" s="71"/>
      <c r="AAU35" s="71"/>
      <c r="AAV35" s="71"/>
      <c r="AAW35" s="71"/>
      <c r="AAX35" s="71"/>
      <c r="AAY35" s="71"/>
      <c r="AAZ35" s="71"/>
      <c r="ABA35" s="71"/>
      <c r="ABB35" s="71"/>
      <c r="ABC35" s="71"/>
      <c r="ABD35" s="71"/>
      <c r="ABE35" s="71"/>
      <c r="ABF35" s="71"/>
      <c r="ABG35" s="71"/>
      <c r="ABH35" s="71"/>
      <c r="ABI35" s="71"/>
      <c r="ABJ35" s="71"/>
      <c r="ABK35" s="71"/>
      <c r="ABL35" s="71"/>
      <c r="ABM35" s="71"/>
      <c r="ABN35" s="71"/>
      <c r="ABO35" s="71"/>
      <c r="ABP35" s="71"/>
      <c r="ABQ35" s="71"/>
      <c r="ABR35" s="71"/>
      <c r="ABS35" s="71"/>
      <c r="ABT35" s="71"/>
      <c r="ABU35" s="71"/>
      <c r="ABV35" s="71"/>
      <c r="ABW35" s="71"/>
      <c r="ABX35" s="71"/>
      <c r="ABY35" s="71"/>
      <c r="ABZ35" s="71"/>
      <c r="ACA35" s="71"/>
      <c r="ACB35" s="71"/>
      <c r="ACC35" s="71"/>
      <c r="ACD35" s="71"/>
      <c r="ACE35" s="71"/>
      <c r="ACF35" s="71"/>
      <c r="ACG35" s="71"/>
      <c r="ACH35" s="71"/>
      <c r="ACI35" s="71"/>
      <c r="ACJ35" s="71"/>
      <c r="ACK35" s="71"/>
      <c r="ACL35" s="71"/>
      <c r="ACM35" s="71"/>
      <c r="ACN35" s="71"/>
      <c r="ACO35" s="71"/>
      <c r="ACP35" s="71"/>
      <c r="ACQ35" s="71"/>
      <c r="ACR35" s="71"/>
      <c r="ACS35" s="71"/>
      <c r="ACT35" s="71"/>
      <c r="ACU35" s="71"/>
      <c r="ACV35" s="71"/>
      <c r="ACW35" s="71"/>
      <c r="ACX35" s="71"/>
      <c r="ACY35" s="71"/>
      <c r="ACZ35" s="71"/>
      <c r="ADA35" s="71"/>
      <c r="ADB35" s="71"/>
      <c r="ADC35" s="71"/>
      <c r="ADD35" s="71"/>
      <c r="ADE35" s="71"/>
      <c r="ADF35" s="71"/>
      <c r="ADG35" s="71"/>
      <c r="ADH35" s="71"/>
      <c r="ADI35" s="71"/>
      <c r="ADJ35" s="71"/>
      <c r="ADK35" s="71"/>
      <c r="ADL35" s="71"/>
      <c r="ADM35" s="71"/>
      <c r="ADN35" s="71"/>
      <c r="ADO35" s="71"/>
      <c r="ADP35" s="71"/>
      <c r="ADQ35" s="71"/>
      <c r="ADR35" s="71"/>
      <c r="ADS35" s="71"/>
      <c r="ADT35" s="71"/>
      <c r="ADU35" s="71"/>
      <c r="ADV35" s="71"/>
      <c r="ADW35" s="71"/>
      <c r="ADX35" s="71"/>
      <c r="ADY35" s="71"/>
      <c r="ADZ35" s="71"/>
      <c r="AEA35" s="71"/>
      <c r="AEB35" s="71"/>
      <c r="AEC35" s="71"/>
      <c r="AED35" s="71"/>
      <c r="AEE35" s="71"/>
      <c r="AEF35" s="71"/>
      <c r="AEG35" s="71"/>
      <c r="AEH35" s="71"/>
      <c r="AEI35" s="71"/>
      <c r="AEJ35" s="71"/>
      <c r="AEK35" s="71"/>
      <c r="AEL35" s="71"/>
      <c r="AEM35" s="71"/>
      <c r="AEN35" s="71"/>
      <c r="AEO35" s="71"/>
      <c r="AEP35" s="71"/>
      <c r="AEQ35" s="71"/>
      <c r="AER35" s="71"/>
      <c r="AES35" s="71"/>
      <c r="AET35" s="71"/>
      <c r="AEU35" s="71"/>
      <c r="AEV35" s="71"/>
      <c r="AEW35" s="71"/>
      <c r="AEX35" s="71"/>
      <c r="AEY35" s="71"/>
      <c r="AEZ35" s="71"/>
      <c r="AFA35" s="71"/>
      <c r="AFB35" s="71"/>
      <c r="AFC35" s="71"/>
      <c r="AFD35" s="71"/>
      <c r="AFE35" s="71"/>
      <c r="AFF35" s="71"/>
      <c r="AFG35" s="71"/>
      <c r="AFH35" s="71"/>
      <c r="AFI35" s="71"/>
      <c r="AFJ35" s="71"/>
      <c r="AFK35" s="71"/>
      <c r="AFL35" s="71"/>
      <c r="AFM35" s="71"/>
      <c r="AFN35" s="71"/>
      <c r="AFO35" s="71"/>
      <c r="AFP35" s="71"/>
      <c r="AFQ35" s="71"/>
      <c r="AFR35" s="71"/>
      <c r="AFS35" s="71"/>
      <c r="AFT35" s="71"/>
      <c r="AFU35" s="71"/>
      <c r="AFV35" s="71"/>
      <c r="AFW35" s="71"/>
      <c r="AFX35" s="71"/>
      <c r="AFY35" s="71"/>
      <c r="AFZ35" s="71"/>
      <c r="AGA35" s="71"/>
      <c r="AGB35" s="71"/>
      <c r="AGC35" s="71"/>
      <c r="AGD35" s="71"/>
      <c r="AGE35" s="71"/>
      <c r="AGF35" s="71"/>
      <c r="AGG35" s="71"/>
      <c r="AGH35" s="71"/>
      <c r="AGI35" s="71"/>
      <c r="AGJ35" s="71"/>
      <c r="AGK35" s="71"/>
      <c r="AGL35" s="71"/>
      <c r="AGM35" s="71"/>
      <c r="AGN35" s="71"/>
      <c r="AGO35" s="71"/>
      <c r="AGP35" s="71"/>
      <c r="AGQ35" s="71"/>
      <c r="AGR35" s="71"/>
      <c r="AGS35" s="71"/>
      <c r="AGT35" s="71"/>
      <c r="AGU35" s="71"/>
      <c r="AGV35" s="71"/>
      <c r="AGW35" s="71"/>
      <c r="AGX35" s="71"/>
      <c r="AGY35" s="71"/>
      <c r="AGZ35" s="71"/>
      <c r="AHA35" s="71"/>
      <c r="AHB35" s="71"/>
      <c r="AHC35" s="71"/>
      <c r="AHD35" s="71"/>
      <c r="AHE35" s="71"/>
      <c r="AHF35" s="71"/>
      <c r="AHG35" s="71"/>
      <c r="AHH35" s="71"/>
      <c r="AHI35" s="71"/>
      <c r="AHJ35" s="71"/>
      <c r="AHK35" s="71"/>
      <c r="AHL35" s="71"/>
      <c r="AHM35" s="71"/>
      <c r="AHN35" s="71"/>
      <c r="AHO35" s="71"/>
      <c r="AHP35" s="71"/>
      <c r="AHQ35" s="71"/>
      <c r="AHR35" s="71"/>
      <c r="AHS35" s="71"/>
      <c r="AHT35" s="71"/>
      <c r="AHU35" s="71"/>
      <c r="AHV35" s="71"/>
      <c r="AHW35" s="71"/>
      <c r="AHX35" s="71"/>
      <c r="AHY35" s="71"/>
      <c r="AHZ35" s="71"/>
      <c r="AIA35" s="71"/>
      <c r="AIB35" s="71"/>
      <c r="AIC35" s="71"/>
      <c r="AID35" s="71"/>
      <c r="AIE35" s="71"/>
      <c r="AIF35" s="71"/>
      <c r="AIG35" s="71"/>
      <c r="AIH35" s="71"/>
      <c r="AII35" s="71"/>
      <c r="AIJ35" s="71"/>
      <c r="AIK35" s="71"/>
      <c r="AIL35" s="71"/>
      <c r="AIM35" s="71"/>
      <c r="AIN35" s="71"/>
      <c r="AIO35" s="71"/>
      <c r="AIP35" s="71"/>
      <c r="AIQ35" s="71"/>
      <c r="AIR35" s="71"/>
      <c r="AIS35" s="71"/>
      <c r="AIT35" s="71"/>
      <c r="AIU35" s="71"/>
      <c r="AIV35" s="71"/>
      <c r="AIW35" s="71"/>
      <c r="AIX35" s="71"/>
      <c r="AIY35" s="71"/>
      <c r="AIZ35" s="71"/>
      <c r="AJA35" s="71"/>
      <c r="AJB35" s="71"/>
      <c r="AJC35" s="71"/>
      <c r="AJD35" s="71"/>
      <c r="AJE35" s="71"/>
      <c r="AJF35" s="71"/>
      <c r="AJG35" s="71"/>
      <c r="AJH35" s="71"/>
      <c r="AJI35" s="71"/>
      <c r="AJJ35" s="71"/>
      <c r="AJK35" s="71"/>
      <c r="AJL35" s="71"/>
      <c r="AJM35" s="71"/>
      <c r="AJN35" s="71"/>
      <c r="AJO35" s="71"/>
      <c r="AJP35" s="71"/>
      <c r="AJQ35" s="71"/>
      <c r="AJR35" s="71"/>
      <c r="AJS35" s="71"/>
      <c r="AJT35" s="71"/>
      <c r="AJU35" s="71"/>
      <c r="AJV35" s="71"/>
      <c r="AJW35" s="71"/>
      <c r="AJX35" s="71"/>
      <c r="AJY35" s="71"/>
      <c r="AJZ35" s="71"/>
      <c r="AKA35" s="71"/>
      <c r="AKB35" s="71"/>
      <c r="AKC35" s="71"/>
      <c r="AKD35" s="71"/>
      <c r="AKE35" s="71"/>
      <c r="AKF35" s="71"/>
      <c r="AKG35" s="71"/>
      <c r="AKH35" s="71"/>
      <c r="AKI35" s="71"/>
      <c r="AKJ35" s="71"/>
      <c r="AKK35" s="71"/>
      <c r="AKL35" s="71"/>
      <c r="AKM35" s="71"/>
      <c r="AKN35" s="71"/>
      <c r="AKO35" s="71"/>
      <c r="AKP35" s="71"/>
      <c r="AKQ35" s="71"/>
      <c r="AKR35" s="71"/>
      <c r="AKS35" s="71"/>
      <c r="AKT35" s="71"/>
      <c r="AKU35" s="71"/>
      <c r="AKV35" s="71"/>
      <c r="AKW35" s="71"/>
      <c r="AKX35" s="71"/>
      <c r="AKY35" s="71"/>
      <c r="AKZ35" s="71"/>
      <c r="ALA35" s="71"/>
      <c r="ALB35" s="71"/>
      <c r="ALC35" s="71"/>
      <c r="ALD35" s="71"/>
      <c r="ALE35" s="71"/>
      <c r="ALF35" s="71"/>
      <c r="ALG35" s="71"/>
      <c r="ALH35" s="71"/>
      <c r="ALI35" s="71"/>
      <c r="ALJ35" s="71"/>
      <c r="ALK35" s="71"/>
      <c r="ALL35" s="71"/>
      <c r="ALM35" s="71"/>
      <c r="ALN35" s="71"/>
      <c r="ALO35" s="71"/>
      <c r="ALP35" s="71"/>
      <c r="ALQ35" s="71"/>
      <c r="ALR35" s="71"/>
      <c r="ALS35" s="71"/>
      <c r="ALT35" s="71"/>
      <c r="ALU35" s="71"/>
      <c r="ALV35" s="71"/>
      <c r="ALW35" s="71"/>
      <c r="ALX35" s="71"/>
      <c r="ALY35" s="71"/>
      <c r="ALZ35" s="71"/>
      <c r="AMA35" s="71"/>
      <c r="AMB35" s="71"/>
      <c r="AMC35" s="71"/>
      <c r="AMD35" s="71"/>
      <c r="AME35" s="71"/>
      <c r="AMF35" s="71"/>
      <c r="AMG35" s="71"/>
      <c r="AMH35" s="71"/>
      <c r="AMI35" s="71"/>
      <c r="AMJ35" s="71"/>
      <c r="AMK35" s="71"/>
    </row>
    <row r="36" spans="1:1025" ht="26.25" customHeight="1" x14ac:dyDescent="0.25">
      <c r="A36" s="21" t="s">
        <v>162</v>
      </c>
      <c r="B36" s="139">
        <f>SUM(B37+B38)</f>
        <v>88</v>
      </c>
      <c r="C36" s="139">
        <f t="shared" ref="C36:W36" si="10">SUM(C37+C38)</f>
        <v>88</v>
      </c>
      <c r="D36" s="139">
        <f t="shared" si="10"/>
        <v>81</v>
      </c>
      <c r="E36" s="139">
        <f t="shared" si="10"/>
        <v>81</v>
      </c>
      <c r="F36" s="139">
        <f t="shared" si="10"/>
        <v>0</v>
      </c>
      <c r="G36" s="139">
        <f t="shared" si="10"/>
        <v>0</v>
      </c>
      <c r="H36" s="139">
        <f t="shared" si="10"/>
        <v>0</v>
      </c>
      <c r="I36" s="139">
        <f t="shared" si="10"/>
        <v>0</v>
      </c>
      <c r="J36" s="139">
        <f t="shared" si="10"/>
        <v>35</v>
      </c>
      <c r="K36" s="171">
        <f t="shared" si="10"/>
        <v>33.75</v>
      </c>
      <c r="L36" s="139">
        <f t="shared" si="10"/>
        <v>35</v>
      </c>
      <c r="M36" s="171">
        <f t="shared" si="10"/>
        <v>33.75</v>
      </c>
      <c r="N36" s="139">
        <f t="shared" si="10"/>
        <v>9</v>
      </c>
      <c r="O36" s="139">
        <f t="shared" si="10"/>
        <v>34</v>
      </c>
      <c r="P36" s="139">
        <f t="shared" si="10"/>
        <v>27</v>
      </c>
      <c r="Q36" s="139">
        <f t="shared" si="10"/>
        <v>1</v>
      </c>
      <c r="R36" s="139">
        <f t="shared" si="10"/>
        <v>1</v>
      </c>
      <c r="S36" s="139">
        <f t="shared" si="10"/>
        <v>0</v>
      </c>
      <c r="T36" s="139">
        <f t="shared" si="10"/>
        <v>32</v>
      </c>
      <c r="U36" s="139">
        <f t="shared" si="10"/>
        <v>0</v>
      </c>
      <c r="V36" s="139">
        <f t="shared" si="10"/>
        <v>23</v>
      </c>
      <c r="W36" s="139">
        <f t="shared" si="10"/>
        <v>9</v>
      </c>
    </row>
    <row r="37" spans="1:1025" ht="25.5" customHeight="1" x14ac:dyDescent="0.25">
      <c r="A37" s="11" t="s">
        <v>151</v>
      </c>
      <c r="B37" s="140">
        <v>78</v>
      </c>
      <c r="C37" s="140">
        <v>78</v>
      </c>
      <c r="D37" s="140">
        <v>71</v>
      </c>
      <c r="E37" s="140">
        <v>71</v>
      </c>
      <c r="F37" s="140">
        <v>0</v>
      </c>
      <c r="G37" s="140">
        <v>0</v>
      </c>
      <c r="H37" s="140">
        <v>0</v>
      </c>
      <c r="I37" s="140">
        <v>0</v>
      </c>
      <c r="J37" s="140">
        <v>26</v>
      </c>
      <c r="K37" s="162">
        <v>24.75</v>
      </c>
      <c r="L37" s="140">
        <v>26</v>
      </c>
      <c r="M37" s="162">
        <v>24.75</v>
      </c>
      <c r="N37" s="140">
        <v>0</v>
      </c>
      <c r="O37" s="140">
        <v>26</v>
      </c>
      <c r="P37" s="140">
        <v>20</v>
      </c>
      <c r="Q37" s="140">
        <v>0</v>
      </c>
      <c r="R37" s="140">
        <v>0</v>
      </c>
      <c r="S37" s="140"/>
      <c r="T37" s="140">
        <v>24</v>
      </c>
      <c r="U37" s="140">
        <v>0</v>
      </c>
      <c r="V37" s="140">
        <v>16</v>
      </c>
      <c r="W37" s="140">
        <v>8</v>
      </c>
    </row>
    <row r="38" spans="1:1025" ht="43.5" customHeight="1" x14ac:dyDescent="0.25">
      <c r="A38" s="23" t="s">
        <v>152</v>
      </c>
      <c r="B38" s="140">
        <v>10</v>
      </c>
      <c r="C38" s="140">
        <v>10</v>
      </c>
      <c r="D38" s="140">
        <v>10</v>
      </c>
      <c r="E38" s="140">
        <v>10</v>
      </c>
      <c r="F38" s="140">
        <v>0</v>
      </c>
      <c r="G38" s="140">
        <v>0</v>
      </c>
      <c r="H38" s="140">
        <v>0</v>
      </c>
      <c r="I38" s="140">
        <v>0</v>
      </c>
      <c r="J38" s="140">
        <v>9</v>
      </c>
      <c r="K38" s="162">
        <v>9</v>
      </c>
      <c r="L38" s="140">
        <v>9</v>
      </c>
      <c r="M38" s="180">
        <v>9</v>
      </c>
      <c r="N38" s="140">
        <v>9</v>
      </c>
      <c r="O38" s="140">
        <v>8</v>
      </c>
      <c r="P38" s="140">
        <v>7</v>
      </c>
      <c r="Q38" s="140">
        <v>1</v>
      </c>
      <c r="R38" s="140">
        <v>1</v>
      </c>
      <c r="S38" s="140"/>
      <c r="T38" s="140">
        <v>8</v>
      </c>
      <c r="U38" s="140">
        <v>0</v>
      </c>
      <c r="V38" s="140">
        <v>7</v>
      </c>
      <c r="W38" s="140">
        <v>1</v>
      </c>
    </row>
    <row r="39" spans="1:1025" ht="28.5" customHeight="1" x14ac:dyDescent="0.25">
      <c r="A39" s="9" t="s">
        <v>163</v>
      </c>
      <c r="B39" s="139">
        <f>SUM(B40+B41+B42)</f>
        <v>78</v>
      </c>
      <c r="C39" s="139">
        <f t="shared" ref="C39:W39" si="11">SUM(C40+C41+C42)</f>
        <v>107</v>
      </c>
      <c r="D39" s="139">
        <f t="shared" si="11"/>
        <v>72</v>
      </c>
      <c r="E39" s="139">
        <f t="shared" si="11"/>
        <v>144</v>
      </c>
      <c r="F39" s="139">
        <f t="shared" si="11"/>
        <v>0</v>
      </c>
      <c r="G39" s="139">
        <f t="shared" si="11"/>
        <v>0</v>
      </c>
      <c r="H39" s="139">
        <f t="shared" si="11"/>
        <v>0</v>
      </c>
      <c r="I39" s="139">
        <f t="shared" si="11"/>
        <v>0</v>
      </c>
      <c r="J39" s="139">
        <f t="shared" si="11"/>
        <v>104</v>
      </c>
      <c r="K39" s="171">
        <f t="shared" si="11"/>
        <v>87.5</v>
      </c>
      <c r="L39" s="139">
        <f t="shared" si="11"/>
        <v>104</v>
      </c>
      <c r="M39" s="171">
        <f t="shared" si="11"/>
        <v>87.5</v>
      </c>
      <c r="N39" s="139">
        <f t="shared" si="11"/>
        <v>1</v>
      </c>
      <c r="O39" s="139">
        <f t="shared" si="11"/>
        <v>86</v>
      </c>
      <c r="P39" s="139">
        <f t="shared" si="11"/>
        <v>43</v>
      </c>
      <c r="Q39" s="139">
        <f t="shared" si="11"/>
        <v>18</v>
      </c>
      <c r="R39" s="139">
        <f t="shared" si="11"/>
        <v>7</v>
      </c>
      <c r="S39" s="139">
        <f t="shared" si="11"/>
        <v>0</v>
      </c>
      <c r="T39" s="139">
        <f t="shared" si="11"/>
        <v>46</v>
      </c>
      <c r="U39" s="139">
        <f t="shared" si="11"/>
        <v>7</v>
      </c>
      <c r="V39" s="139">
        <f t="shared" si="11"/>
        <v>25</v>
      </c>
      <c r="W39" s="139">
        <f t="shared" si="11"/>
        <v>14</v>
      </c>
    </row>
    <row r="40" spans="1:1025" ht="18.75" customHeight="1" x14ac:dyDescent="0.25">
      <c r="A40" s="11" t="s">
        <v>153</v>
      </c>
      <c r="B40" s="140">
        <v>65</v>
      </c>
      <c r="C40" s="140">
        <v>65</v>
      </c>
      <c r="D40" s="140">
        <v>5</v>
      </c>
      <c r="E40" s="140">
        <v>4</v>
      </c>
      <c r="F40" s="140">
        <v>0</v>
      </c>
      <c r="G40" s="140">
        <v>0</v>
      </c>
      <c r="H40" s="140">
        <v>0</v>
      </c>
      <c r="I40" s="140">
        <v>0</v>
      </c>
      <c r="J40" s="140">
        <v>33</v>
      </c>
      <c r="K40" s="162">
        <v>33</v>
      </c>
      <c r="L40" s="140">
        <v>33</v>
      </c>
      <c r="M40" s="162">
        <v>33</v>
      </c>
      <c r="N40" s="140">
        <v>0</v>
      </c>
      <c r="O40" s="140">
        <v>32</v>
      </c>
      <c r="P40" s="140">
        <v>21</v>
      </c>
      <c r="Q40" s="140">
        <v>1</v>
      </c>
      <c r="R40" s="140">
        <v>0</v>
      </c>
      <c r="S40" s="140"/>
      <c r="T40" s="140">
        <v>28</v>
      </c>
      <c r="U40" s="140">
        <v>6</v>
      </c>
      <c r="V40" s="140">
        <v>18</v>
      </c>
      <c r="W40" s="140">
        <v>4</v>
      </c>
    </row>
    <row r="41" spans="1:1025" ht="39.6" x14ac:dyDescent="0.25">
      <c r="A41" s="11" t="s">
        <v>154</v>
      </c>
      <c r="B41" s="140">
        <v>13</v>
      </c>
      <c r="C41" s="140">
        <v>42</v>
      </c>
      <c r="D41" s="140">
        <v>57</v>
      </c>
      <c r="E41" s="140">
        <v>81</v>
      </c>
      <c r="F41" s="140">
        <v>0</v>
      </c>
      <c r="G41" s="140">
        <v>0</v>
      </c>
      <c r="H41" s="140">
        <v>0</v>
      </c>
      <c r="I41" s="140">
        <v>0</v>
      </c>
      <c r="J41" s="140">
        <v>26</v>
      </c>
      <c r="K41" s="162">
        <v>24.5</v>
      </c>
      <c r="L41" s="140">
        <v>26</v>
      </c>
      <c r="M41" s="180">
        <v>24.5</v>
      </c>
      <c r="N41" s="140">
        <v>0</v>
      </c>
      <c r="O41" s="140">
        <v>23</v>
      </c>
      <c r="P41" s="140">
        <v>14</v>
      </c>
      <c r="Q41" s="140">
        <v>3</v>
      </c>
      <c r="R41" s="140">
        <v>1</v>
      </c>
      <c r="S41" s="140"/>
      <c r="T41" s="140">
        <v>12</v>
      </c>
      <c r="U41" s="140">
        <v>1</v>
      </c>
      <c r="V41" s="140">
        <v>5</v>
      </c>
      <c r="W41" s="140">
        <v>6</v>
      </c>
    </row>
    <row r="42" spans="1:1025" ht="26.4" x14ac:dyDescent="0.25">
      <c r="A42" s="11" t="s">
        <v>155</v>
      </c>
      <c r="B42" s="140">
        <v>0</v>
      </c>
      <c r="C42" s="140">
        <v>0</v>
      </c>
      <c r="D42" s="140">
        <v>10</v>
      </c>
      <c r="E42" s="140">
        <v>59</v>
      </c>
      <c r="F42" s="140">
        <v>0</v>
      </c>
      <c r="G42" s="140">
        <v>0</v>
      </c>
      <c r="H42" s="140">
        <v>0</v>
      </c>
      <c r="I42" s="140">
        <v>0</v>
      </c>
      <c r="J42" s="140">
        <v>45</v>
      </c>
      <c r="K42" s="162">
        <v>30</v>
      </c>
      <c r="L42" s="140">
        <v>45</v>
      </c>
      <c r="M42" s="180">
        <v>30</v>
      </c>
      <c r="N42" s="140">
        <v>1</v>
      </c>
      <c r="O42" s="140">
        <v>31</v>
      </c>
      <c r="P42" s="140">
        <v>8</v>
      </c>
      <c r="Q42" s="140">
        <v>14</v>
      </c>
      <c r="R42" s="140">
        <v>6</v>
      </c>
      <c r="S42" s="140"/>
      <c r="T42" s="140">
        <v>6</v>
      </c>
      <c r="U42" s="140">
        <v>0</v>
      </c>
      <c r="V42" s="140">
        <v>2</v>
      </c>
      <c r="W42" s="140">
        <v>4</v>
      </c>
    </row>
    <row r="43" spans="1:1025" ht="26.4" x14ac:dyDescent="0.25">
      <c r="A43" s="12" t="s">
        <v>164</v>
      </c>
      <c r="B43" s="139">
        <f t="shared" ref="B43:W43" si="12">B44+B45</f>
        <v>2</v>
      </c>
      <c r="C43" s="139">
        <f t="shared" si="12"/>
        <v>2</v>
      </c>
      <c r="D43" s="139">
        <f t="shared" si="12"/>
        <v>14</v>
      </c>
      <c r="E43" s="139">
        <f t="shared" si="12"/>
        <v>1481</v>
      </c>
      <c r="F43" s="139">
        <f t="shared" si="12"/>
        <v>2</v>
      </c>
      <c r="G43" s="139">
        <f t="shared" si="12"/>
        <v>2</v>
      </c>
      <c r="H43" s="139">
        <f t="shared" si="12"/>
        <v>3</v>
      </c>
      <c r="I43" s="139">
        <f t="shared" si="12"/>
        <v>3</v>
      </c>
      <c r="J43" s="181">
        <f t="shared" si="12"/>
        <v>33</v>
      </c>
      <c r="K43" s="171">
        <f t="shared" si="12"/>
        <v>32.5</v>
      </c>
      <c r="L43" s="181">
        <f t="shared" si="12"/>
        <v>33</v>
      </c>
      <c r="M43" s="171">
        <f t="shared" si="12"/>
        <v>32.5</v>
      </c>
      <c r="N43" s="139">
        <f t="shared" si="12"/>
        <v>2</v>
      </c>
      <c r="O43" s="181">
        <f t="shared" si="12"/>
        <v>30</v>
      </c>
      <c r="P43" s="181">
        <f t="shared" si="12"/>
        <v>15</v>
      </c>
      <c r="Q43" s="139">
        <f t="shared" si="12"/>
        <v>3</v>
      </c>
      <c r="R43" s="139">
        <f t="shared" si="12"/>
        <v>1</v>
      </c>
      <c r="S43" s="139">
        <f t="shared" si="12"/>
        <v>0</v>
      </c>
      <c r="T43" s="139">
        <f t="shared" si="12"/>
        <v>15</v>
      </c>
      <c r="U43" s="139">
        <f t="shared" si="12"/>
        <v>1</v>
      </c>
      <c r="V43" s="139">
        <f t="shared" si="12"/>
        <v>12</v>
      </c>
      <c r="W43" s="139">
        <f t="shared" si="12"/>
        <v>2</v>
      </c>
    </row>
    <row r="44" spans="1:1025" x14ac:dyDescent="0.25">
      <c r="A44" s="94" t="s">
        <v>156</v>
      </c>
      <c r="B44" s="140">
        <v>2</v>
      </c>
      <c r="C44" s="140">
        <v>2</v>
      </c>
      <c r="D44" s="140">
        <v>1</v>
      </c>
      <c r="E44" s="140">
        <v>1</v>
      </c>
      <c r="F44" s="140">
        <v>2</v>
      </c>
      <c r="G44" s="140">
        <v>2</v>
      </c>
      <c r="H44" s="140">
        <v>3</v>
      </c>
      <c r="I44" s="140">
        <v>3</v>
      </c>
      <c r="J44" s="140">
        <v>25</v>
      </c>
      <c r="K44" s="162">
        <v>25</v>
      </c>
      <c r="L44" s="140">
        <v>25</v>
      </c>
      <c r="M44" s="162">
        <v>25</v>
      </c>
      <c r="N44" s="140">
        <v>2</v>
      </c>
      <c r="O44" s="140">
        <v>23</v>
      </c>
      <c r="P44" s="140">
        <v>8</v>
      </c>
      <c r="Q44" s="140">
        <v>2</v>
      </c>
      <c r="R44" s="140">
        <v>0</v>
      </c>
      <c r="S44" s="140"/>
      <c r="T44" s="140">
        <v>13</v>
      </c>
      <c r="U44" s="140">
        <v>1</v>
      </c>
      <c r="V44" s="140">
        <v>10</v>
      </c>
      <c r="W44" s="140">
        <v>2</v>
      </c>
    </row>
    <row r="45" spans="1:1025" ht="39.6" x14ac:dyDescent="0.25">
      <c r="A45" s="95" t="s">
        <v>157</v>
      </c>
      <c r="B45" s="140">
        <v>0</v>
      </c>
      <c r="C45" s="140">
        <v>0</v>
      </c>
      <c r="D45" s="140">
        <v>13</v>
      </c>
      <c r="E45" s="140">
        <v>1480</v>
      </c>
      <c r="F45" s="140">
        <v>0</v>
      </c>
      <c r="G45" s="140">
        <v>0</v>
      </c>
      <c r="H45" s="140">
        <v>0</v>
      </c>
      <c r="I45" s="140">
        <v>0</v>
      </c>
      <c r="J45" s="131">
        <v>8</v>
      </c>
      <c r="K45" s="162">
        <v>7.5</v>
      </c>
      <c r="L45" s="131">
        <v>8</v>
      </c>
      <c r="M45" s="162">
        <v>7.5</v>
      </c>
      <c r="N45" s="140">
        <v>0</v>
      </c>
      <c r="O45" s="131">
        <v>7</v>
      </c>
      <c r="P45" s="131">
        <v>7</v>
      </c>
      <c r="Q45" s="140">
        <v>1</v>
      </c>
      <c r="R45" s="140">
        <v>1</v>
      </c>
      <c r="S45" s="140"/>
      <c r="T45" s="140">
        <v>2</v>
      </c>
      <c r="U45" s="140">
        <v>0</v>
      </c>
      <c r="V45" s="140">
        <v>2</v>
      </c>
      <c r="W45" s="140">
        <v>0</v>
      </c>
    </row>
    <row r="46" spans="1:1025" ht="26.4" x14ac:dyDescent="0.25">
      <c r="A46" s="96" t="s">
        <v>168</v>
      </c>
      <c r="B46" s="192">
        <f>SUM(B7+B10+B13+B18)</f>
        <v>4006</v>
      </c>
      <c r="C46" s="192">
        <f t="shared" ref="C46:W46" si="13">SUM(C7+C10+C13+C18)</f>
        <v>30522</v>
      </c>
      <c r="D46" s="192">
        <f t="shared" si="13"/>
        <v>2662</v>
      </c>
      <c r="E46" s="192">
        <f t="shared" si="13"/>
        <v>25563</v>
      </c>
      <c r="F46" s="192">
        <f t="shared" si="13"/>
        <v>461</v>
      </c>
      <c r="G46" s="192">
        <f t="shared" si="13"/>
        <v>456</v>
      </c>
      <c r="H46" s="192">
        <f t="shared" si="13"/>
        <v>307</v>
      </c>
      <c r="I46" s="209">
        <f t="shared" si="13"/>
        <v>267</v>
      </c>
      <c r="J46" s="209">
        <f t="shared" si="13"/>
        <v>4911</v>
      </c>
      <c r="K46" s="210">
        <f t="shared" si="13"/>
        <v>3920.65</v>
      </c>
      <c r="L46" s="210">
        <f t="shared" si="13"/>
        <v>4098</v>
      </c>
      <c r="M46" s="210">
        <f t="shared" si="13"/>
        <v>3391.25</v>
      </c>
      <c r="N46" s="209">
        <f t="shared" si="13"/>
        <v>69</v>
      </c>
      <c r="O46" s="209">
        <f t="shared" si="13"/>
        <v>2499</v>
      </c>
      <c r="P46" s="209">
        <f t="shared" si="13"/>
        <v>1018</v>
      </c>
      <c r="Q46" s="209">
        <f t="shared" si="13"/>
        <v>1599</v>
      </c>
      <c r="R46" s="209">
        <f t="shared" si="13"/>
        <v>672</v>
      </c>
      <c r="S46" s="209">
        <f t="shared" si="13"/>
        <v>1367</v>
      </c>
      <c r="T46" s="209">
        <f t="shared" si="13"/>
        <v>1654</v>
      </c>
      <c r="U46" s="209">
        <f t="shared" si="13"/>
        <v>344</v>
      </c>
      <c r="V46" s="209">
        <f t="shared" si="13"/>
        <v>760</v>
      </c>
      <c r="W46" s="209">
        <f t="shared" si="13"/>
        <v>640</v>
      </c>
      <c r="X46" s="26"/>
    </row>
    <row r="47" spans="1:1025" ht="17.399999999999999" x14ac:dyDescent="0.25">
      <c r="L47" s="269"/>
      <c r="M47" s="270"/>
      <c r="O47" s="271"/>
    </row>
  </sheetData>
  <mergeCells count="30">
    <mergeCell ref="A1:A5"/>
    <mergeCell ref="B1:I1"/>
    <mergeCell ref="J1:W1"/>
    <mergeCell ref="B2:E2"/>
    <mergeCell ref="F2:I2"/>
    <mergeCell ref="J2:J5"/>
    <mergeCell ref="K2:K5"/>
    <mergeCell ref="L2:R2"/>
    <mergeCell ref="T2:W2"/>
    <mergeCell ref="B3:B5"/>
    <mergeCell ref="C3:C4"/>
    <mergeCell ref="D3:D5"/>
    <mergeCell ref="E3:E4"/>
    <mergeCell ref="F3:F5"/>
    <mergeCell ref="G3:G4"/>
    <mergeCell ref="H3:H5"/>
    <mergeCell ref="I3:I4"/>
    <mergeCell ref="L3:L5"/>
    <mergeCell ref="M3:M5"/>
    <mergeCell ref="N3:N5"/>
    <mergeCell ref="O3:P3"/>
    <mergeCell ref="O4:O5"/>
    <mergeCell ref="P4:P5"/>
    <mergeCell ref="Q3:R3"/>
    <mergeCell ref="T3:T5"/>
    <mergeCell ref="U3:U5"/>
    <mergeCell ref="V3:V5"/>
    <mergeCell ref="W3:W5"/>
    <mergeCell ref="Q4:Q5"/>
    <mergeCell ref="R4:R5"/>
  </mergeCells>
  <pageMargins left="0.75" right="0.75" top="1" bottom="1" header="0.51180555555555496" footer="0.51180555555555496"/>
  <pageSetup paperSize="9" firstPageNumber="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opLeftCell="A34" zoomScaleNormal="100" workbookViewId="0">
      <selection activeCell="F46" sqref="F46"/>
    </sheetView>
  </sheetViews>
  <sheetFormatPr defaultRowHeight="13.2" x14ac:dyDescent="0.25"/>
  <cols>
    <col min="1" max="1" width="50.33203125" style="28" customWidth="1"/>
    <col min="2" max="2" width="13.33203125" style="28" customWidth="1"/>
    <col min="3" max="3" width="12.6640625" style="28" customWidth="1"/>
    <col min="4" max="4" width="13.5546875" style="28" customWidth="1"/>
    <col min="5" max="5" width="15.88671875" style="28" customWidth="1"/>
    <col min="6" max="6" width="13.88671875" style="28" customWidth="1"/>
    <col min="7" max="7" width="13.109375" style="28" customWidth="1"/>
    <col min="8" max="8" width="15.109375" style="28" customWidth="1"/>
    <col min="9" max="1011" width="8.6640625" customWidth="1"/>
  </cols>
  <sheetData>
    <row r="1" spans="1:9" ht="15" x14ac:dyDescent="0.25">
      <c r="A1" s="330" t="s">
        <v>116</v>
      </c>
      <c r="B1" s="330"/>
      <c r="C1" s="330"/>
      <c r="D1" s="330"/>
      <c r="E1" s="330"/>
      <c r="F1" s="330"/>
      <c r="G1" s="330"/>
      <c r="H1" s="331"/>
    </row>
    <row r="2" spans="1:9" ht="136.5" customHeight="1" x14ac:dyDescent="0.25">
      <c r="A2" s="308" t="s">
        <v>0</v>
      </c>
      <c r="B2" s="277" t="s">
        <v>182</v>
      </c>
      <c r="C2" s="277"/>
      <c r="D2" s="354" t="s">
        <v>188</v>
      </c>
      <c r="E2" s="355"/>
      <c r="F2" s="277" t="s">
        <v>183</v>
      </c>
      <c r="G2" s="277"/>
      <c r="H2" s="118" t="s">
        <v>187</v>
      </c>
    </row>
    <row r="3" spans="1:9" ht="12.75" customHeight="1" x14ac:dyDescent="0.25">
      <c r="A3" s="309"/>
      <c r="B3" s="275" t="s">
        <v>184</v>
      </c>
      <c r="C3" s="351" t="s">
        <v>185</v>
      </c>
      <c r="D3" s="275" t="s">
        <v>184</v>
      </c>
      <c r="E3" s="351" t="s">
        <v>185</v>
      </c>
      <c r="F3" s="356" t="s">
        <v>184</v>
      </c>
      <c r="G3" s="339" t="s">
        <v>185</v>
      </c>
      <c r="H3" s="313" t="s">
        <v>186</v>
      </c>
    </row>
    <row r="4" spans="1:9" ht="12.75" customHeight="1" x14ac:dyDescent="0.25">
      <c r="A4" s="309"/>
      <c r="B4" s="275"/>
      <c r="C4" s="352"/>
      <c r="D4" s="275"/>
      <c r="E4" s="352"/>
      <c r="F4" s="356"/>
      <c r="G4" s="353"/>
      <c r="H4" s="313"/>
    </row>
    <row r="5" spans="1:9" ht="80.25" customHeight="1" x14ac:dyDescent="0.25">
      <c r="A5" s="310"/>
      <c r="B5" s="275"/>
      <c r="C5" s="318"/>
      <c r="D5" s="275"/>
      <c r="E5" s="318"/>
      <c r="F5" s="356"/>
      <c r="G5" s="343"/>
      <c r="H5" s="313"/>
    </row>
    <row r="6" spans="1:9" x14ac:dyDescent="0.25">
      <c r="A6" s="227" t="s">
        <v>202</v>
      </c>
      <c r="B6" s="227">
        <v>129</v>
      </c>
      <c r="C6" s="211">
        <v>130</v>
      </c>
      <c r="D6" s="228">
        <v>131</v>
      </c>
      <c r="E6" s="229">
        <v>132</v>
      </c>
      <c r="F6" s="230">
        <v>133</v>
      </c>
      <c r="G6" s="230">
        <v>134</v>
      </c>
      <c r="H6" s="227">
        <v>135</v>
      </c>
    </row>
    <row r="7" spans="1:9" s="98" customFormat="1" ht="18.75" customHeight="1" x14ac:dyDescent="0.25">
      <c r="A7" s="89" t="s">
        <v>134</v>
      </c>
      <c r="B7" s="138">
        <f>SUM(B8+B9)</f>
        <v>3780</v>
      </c>
      <c r="C7" s="138">
        <f t="shared" ref="C7:H7" si="0">SUM(C8+C9)</f>
        <v>48</v>
      </c>
      <c r="D7" s="138">
        <f t="shared" si="0"/>
        <v>4444</v>
      </c>
      <c r="E7" s="138">
        <f t="shared" si="0"/>
        <v>301</v>
      </c>
      <c r="F7" s="138">
        <f t="shared" si="0"/>
        <v>664</v>
      </c>
      <c r="G7" s="138">
        <f t="shared" si="0"/>
        <v>26</v>
      </c>
      <c r="H7" s="138">
        <f t="shared" si="0"/>
        <v>170</v>
      </c>
    </row>
    <row r="8" spans="1:9" ht="15" x14ac:dyDescent="0.25">
      <c r="A8" s="81" t="s">
        <v>127</v>
      </c>
      <c r="B8" s="140">
        <v>1800</v>
      </c>
      <c r="C8" s="156">
        <v>24</v>
      </c>
      <c r="D8" s="140">
        <v>3336</v>
      </c>
      <c r="E8" s="140">
        <v>89</v>
      </c>
      <c r="F8" s="140">
        <v>344</v>
      </c>
      <c r="G8" s="140">
        <v>8</v>
      </c>
      <c r="H8" s="136">
        <v>120</v>
      </c>
    </row>
    <row r="9" spans="1:9" ht="13.5" customHeight="1" x14ac:dyDescent="0.25">
      <c r="A9" s="81" t="s">
        <v>132</v>
      </c>
      <c r="B9" s="140">
        <v>1980</v>
      </c>
      <c r="C9" s="156">
        <v>24</v>
      </c>
      <c r="D9" s="140">
        <v>1108</v>
      </c>
      <c r="E9" s="140">
        <v>212</v>
      </c>
      <c r="F9" s="140">
        <v>320</v>
      </c>
      <c r="G9" s="140">
        <v>18</v>
      </c>
      <c r="H9" s="136">
        <v>50</v>
      </c>
    </row>
    <row r="10" spans="1:9" s="98" customFormat="1" ht="15.75" customHeight="1" x14ac:dyDescent="0.25">
      <c r="A10" s="89" t="s">
        <v>133</v>
      </c>
      <c r="B10" s="138">
        <f>SUM(B11+B12)</f>
        <v>28283</v>
      </c>
      <c r="C10" s="138">
        <f t="shared" ref="C10:H10" si="1">SUM(C11+C12)</f>
        <v>263</v>
      </c>
      <c r="D10" s="138">
        <f t="shared" si="1"/>
        <v>18745</v>
      </c>
      <c r="E10" s="138">
        <f t="shared" si="1"/>
        <v>598</v>
      </c>
      <c r="F10" s="138">
        <f t="shared" si="1"/>
        <v>84403</v>
      </c>
      <c r="G10" s="138">
        <f t="shared" si="1"/>
        <v>1667</v>
      </c>
      <c r="H10" s="138">
        <f t="shared" si="1"/>
        <v>1799</v>
      </c>
    </row>
    <row r="11" spans="1:9" ht="18" customHeight="1" x14ac:dyDescent="0.25">
      <c r="A11" s="81" t="s">
        <v>136</v>
      </c>
      <c r="B11" s="140">
        <v>17990</v>
      </c>
      <c r="C11" s="156">
        <v>127</v>
      </c>
      <c r="D11" s="140">
        <v>18376</v>
      </c>
      <c r="E11" s="140">
        <v>582</v>
      </c>
      <c r="F11" s="140">
        <v>21859</v>
      </c>
      <c r="G11" s="140">
        <v>544</v>
      </c>
      <c r="H11" s="135">
        <v>699</v>
      </c>
      <c r="I11" s="26"/>
    </row>
    <row r="12" spans="1:9" ht="14.25" customHeight="1" x14ac:dyDescent="0.25">
      <c r="A12" s="81" t="s">
        <v>135</v>
      </c>
      <c r="B12" s="140">
        <v>10293</v>
      </c>
      <c r="C12" s="156">
        <v>136</v>
      </c>
      <c r="D12" s="140">
        <v>369</v>
      </c>
      <c r="E12" s="140">
        <v>16</v>
      </c>
      <c r="F12" s="140">
        <v>62544</v>
      </c>
      <c r="G12" s="140">
        <v>1123</v>
      </c>
      <c r="H12" s="153">
        <v>1100</v>
      </c>
    </row>
    <row r="13" spans="1:9" s="98" customFormat="1" ht="29.25" customHeight="1" x14ac:dyDescent="0.25">
      <c r="A13" s="89" t="s">
        <v>158</v>
      </c>
      <c r="B13" s="149">
        <f t="shared" ref="B13:H13" si="2">SUM(B14+B15+B16+B17)</f>
        <v>30782</v>
      </c>
      <c r="C13" s="149">
        <f t="shared" si="2"/>
        <v>238</v>
      </c>
      <c r="D13" s="149">
        <f t="shared" si="2"/>
        <v>5542</v>
      </c>
      <c r="E13" s="149">
        <f t="shared" si="2"/>
        <v>649</v>
      </c>
      <c r="F13" s="149">
        <f t="shared" si="2"/>
        <v>24371</v>
      </c>
      <c r="G13" s="149">
        <f t="shared" si="2"/>
        <v>1239</v>
      </c>
      <c r="H13" s="149">
        <f t="shared" si="2"/>
        <v>1394</v>
      </c>
    </row>
    <row r="14" spans="1:9" ht="18" customHeight="1" x14ac:dyDescent="0.25">
      <c r="A14" s="11" t="s">
        <v>137</v>
      </c>
      <c r="B14" s="150">
        <v>19888</v>
      </c>
      <c r="C14" s="182">
        <v>103</v>
      </c>
      <c r="D14" s="150">
        <v>2783</v>
      </c>
      <c r="E14" s="150">
        <v>285</v>
      </c>
      <c r="F14" s="150">
        <v>4418</v>
      </c>
      <c r="G14" s="150">
        <v>200</v>
      </c>
      <c r="H14" s="140">
        <v>272</v>
      </c>
    </row>
    <row r="15" spans="1:9" ht="38.25" customHeight="1" x14ac:dyDescent="0.25">
      <c r="A15" s="11" t="s">
        <v>138</v>
      </c>
      <c r="B15" s="244">
        <v>1255</v>
      </c>
      <c r="C15" s="244">
        <v>14</v>
      </c>
      <c r="D15" s="244">
        <v>87</v>
      </c>
      <c r="E15" s="244">
        <v>14</v>
      </c>
      <c r="F15" s="244">
        <v>797</v>
      </c>
      <c r="G15" s="244">
        <v>36</v>
      </c>
      <c r="H15" s="244">
        <v>51</v>
      </c>
    </row>
    <row r="16" spans="1:9" ht="26.4" x14ac:dyDescent="0.25">
      <c r="A16" s="90" t="s">
        <v>139</v>
      </c>
      <c r="B16" s="142">
        <f>B42</f>
        <v>564</v>
      </c>
      <c r="C16" s="142">
        <f t="shared" ref="C16:H16" si="3">C42</f>
        <v>4</v>
      </c>
      <c r="D16" s="142">
        <f t="shared" si="3"/>
        <v>0</v>
      </c>
      <c r="E16" s="142">
        <f t="shared" si="3"/>
        <v>0</v>
      </c>
      <c r="F16" s="142">
        <f t="shared" si="3"/>
        <v>234</v>
      </c>
      <c r="G16" s="142">
        <f t="shared" si="3"/>
        <v>20</v>
      </c>
      <c r="H16" s="142">
        <f t="shared" si="3"/>
        <v>23</v>
      </c>
    </row>
    <row r="17" spans="1:8" ht="15" x14ac:dyDescent="0.25">
      <c r="A17" s="81" t="s">
        <v>140</v>
      </c>
      <c r="B17" s="133">
        <v>9075</v>
      </c>
      <c r="C17" s="183">
        <v>117</v>
      </c>
      <c r="D17" s="133">
        <v>2672</v>
      </c>
      <c r="E17" s="133">
        <v>350</v>
      </c>
      <c r="F17" s="133">
        <v>18922</v>
      </c>
      <c r="G17" s="133">
        <v>983</v>
      </c>
      <c r="H17" s="152">
        <v>1048</v>
      </c>
    </row>
    <row r="18" spans="1:8" s="98" customFormat="1" ht="27.75" customHeight="1" x14ac:dyDescent="0.25">
      <c r="A18" s="89" t="s">
        <v>159</v>
      </c>
      <c r="B18" s="138">
        <f>SUM(B19+B20+B23+B24+B25+B26+B31)</f>
        <v>190</v>
      </c>
      <c r="C18" s="138">
        <f t="shared" ref="C18:H18" si="4">SUM(C19+C20+C23+C24+C25+C26+C31)</f>
        <v>10</v>
      </c>
      <c r="D18" s="138">
        <f t="shared" si="4"/>
        <v>1119</v>
      </c>
      <c r="E18" s="138">
        <f t="shared" si="4"/>
        <v>178</v>
      </c>
      <c r="F18" s="138">
        <f t="shared" si="4"/>
        <v>372</v>
      </c>
      <c r="G18" s="138">
        <f t="shared" si="4"/>
        <v>50</v>
      </c>
      <c r="H18" s="138">
        <f t="shared" si="4"/>
        <v>104</v>
      </c>
    </row>
    <row r="19" spans="1:8" ht="25.5" customHeight="1" x14ac:dyDescent="0.25">
      <c r="A19" s="92" t="s">
        <v>141</v>
      </c>
      <c r="B19" s="140">
        <v>150</v>
      </c>
      <c r="C19" s="140">
        <v>4</v>
      </c>
      <c r="D19" s="140">
        <v>1097</v>
      </c>
      <c r="E19" s="140">
        <v>48</v>
      </c>
      <c r="F19" s="140">
        <v>244</v>
      </c>
      <c r="G19" s="140">
        <v>34</v>
      </c>
      <c r="H19" s="135">
        <v>50</v>
      </c>
    </row>
    <row r="20" spans="1:8" ht="28.5" customHeight="1" x14ac:dyDescent="0.25">
      <c r="A20" s="91" t="s">
        <v>170</v>
      </c>
      <c r="B20" s="139">
        <f>SUM(B21+B22)</f>
        <v>40</v>
      </c>
      <c r="C20" s="139">
        <f t="shared" ref="C20:H20" si="5">SUM(C21+C22)</f>
        <v>6</v>
      </c>
      <c r="D20" s="139">
        <f t="shared" si="5"/>
        <v>16</v>
      </c>
      <c r="E20" s="139">
        <f t="shared" si="5"/>
        <v>35</v>
      </c>
      <c r="F20" s="139">
        <f t="shared" si="5"/>
        <v>88</v>
      </c>
      <c r="G20" s="139">
        <f t="shared" si="5"/>
        <v>11</v>
      </c>
      <c r="H20" s="139">
        <f t="shared" si="5"/>
        <v>45</v>
      </c>
    </row>
    <row r="21" spans="1:8" ht="27" customHeight="1" x14ac:dyDescent="0.25">
      <c r="A21" s="16" t="s">
        <v>143</v>
      </c>
      <c r="B21" s="145">
        <v>40</v>
      </c>
      <c r="C21" s="145">
        <v>6</v>
      </c>
      <c r="D21" s="184">
        <v>16</v>
      </c>
      <c r="E21" s="184">
        <v>35</v>
      </c>
      <c r="F21" s="184">
        <v>88</v>
      </c>
      <c r="G21" s="184">
        <v>11</v>
      </c>
      <c r="H21" s="184">
        <v>35</v>
      </c>
    </row>
    <row r="22" spans="1:8" ht="18.75" customHeight="1" x14ac:dyDescent="0.25">
      <c r="A22" s="16" t="s">
        <v>144</v>
      </c>
      <c r="B22" s="140">
        <v>0</v>
      </c>
      <c r="C22" s="140">
        <v>0</v>
      </c>
      <c r="D22" s="184">
        <v>0</v>
      </c>
      <c r="E22" s="184">
        <v>0</v>
      </c>
      <c r="F22" s="184">
        <v>0</v>
      </c>
      <c r="G22" s="184">
        <v>0</v>
      </c>
      <c r="H22" s="184">
        <v>10</v>
      </c>
    </row>
    <row r="23" spans="1:8" ht="15" x14ac:dyDescent="0.25">
      <c r="A23" s="92" t="s">
        <v>145</v>
      </c>
      <c r="B23" s="140"/>
      <c r="C23" s="140"/>
      <c r="D23" s="140">
        <v>6</v>
      </c>
      <c r="E23" s="140">
        <v>95</v>
      </c>
      <c r="F23" s="140">
        <v>0</v>
      </c>
      <c r="G23" s="140">
        <v>0</v>
      </c>
      <c r="H23" s="140">
        <v>0</v>
      </c>
    </row>
    <row r="24" spans="1:8" ht="26.4" x14ac:dyDescent="0.25">
      <c r="A24" s="92" t="s">
        <v>146</v>
      </c>
      <c r="B24" s="140">
        <v>0</v>
      </c>
      <c r="C24" s="140">
        <v>0</v>
      </c>
      <c r="D24" s="140">
        <v>0</v>
      </c>
      <c r="E24" s="140">
        <v>0</v>
      </c>
      <c r="F24" s="140">
        <v>0</v>
      </c>
      <c r="G24" s="140">
        <v>0</v>
      </c>
      <c r="H24" s="140">
        <v>0</v>
      </c>
    </row>
    <row r="25" spans="1:8" ht="15" x14ac:dyDescent="0.25">
      <c r="A25" s="93" t="s">
        <v>147</v>
      </c>
      <c r="B25" s="139"/>
      <c r="C25" s="144"/>
      <c r="D25" s="139"/>
      <c r="E25" s="139"/>
      <c r="F25" s="139"/>
      <c r="G25" s="144"/>
      <c r="H25" s="155"/>
    </row>
    <row r="26" spans="1:8" ht="15.75" customHeight="1" x14ac:dyDescent="0.25">
      <c r="A26" s="9" t="s">
        <v>160</v>
      </c>
      <c r="B26" s="139">
        <f>SUM(B29)</f>
        <v>0</v>
      </c>
      <c r="C26" s="139">
        <f t="shared" ref="C26:H26" si="6">SUM(C29)</f>
        <v>0</v>
      </c>
      <c r="D26" s="139">
        <f t="shared" si="6"/>
        <v>0</v>
      </c>
      <c r="E26" s="139">
        <f t="shared" si="6"/>
        <v>0</v>
      </c>
      <c r="F26" s="139">
        <f t="shared" si="6"/>
        <v>40</v>
      </c>
      <c r="G26" s="139">
        <f t="shared" si="6"/>
        <v>5</v>
      </c>
      <c r="H26" s="139">
        <f t="shared" si="6"/>
        <v>9</v>
      </c>
    </row>
    <row r="27" spans="1:8" ht="26.25" customHeight="1" x14ac:dyDescent="0.25">
      <c r="A27" s="11" t="s">
        <v>148</v>
      </c>
      <c r="B27" s="140">
        <v>808</v>
      </c>
      <c r="C27" s="140">
        <v>5</v>
      </c>
      <c r="D27" s="140">
        <v>580</v>
      </c>
      <c r="E27" s="140">
        <v>52</v>
      </c>
      <c r="F27" s="140">
        <v>316</v>
      </c>
      <c r="G27" s="140">
        <v>21</v>
      </c>
      <c r="H27" s="140">
        <v>52</v>
      </c>
    </row>
    <row r="28" spans="1:8" ht="37.5" customHeight="1" x14ac:dyDescent="0.25">
      <c r="A28" s="11" t="s">
        <v>149</v>
      </c>
      <c r="B28" s="140">
        <v>0</v>
      </c>
      <c r="C28" s="140">
        <v>0</v>
      </c>
      <c r="D28" s="140">
        <v>0</v>
      </c>
      <c r="E28" s="140">
        <v>0</v>
      </c>
      <c r="F28" s="140">
        <v>88</v>
      </c>
      <c r="G28" s="140">
        <v>6</v>
      </c>
      <c r="H28" s="140">
        <v>6</v>
      </c>
    </row>
    <row r="29" spans="1:8" ht="24" customHeight="1" x14ac:dyDescent="0.25">
      <c r="A29" s="11" t="s">
        <v>150</v>
      </c>
      <c r="B29" s="140">
        <v>0</v>
      </c>
      <c r="C29" s="140">
        <v>0</v>
      </c>
      <c r="D29" s="140">
        <v>0</v>
      </c>
      <c r="E29" s="140">
        <v>0</v>
      </c>
      <c r="F29" s="140">
        <v>40</v>
      </c>
      <c r="G29" s="140">
        <v>5</v>
      </c>
      <c r="H29" s="140">
        <v>9</v>
      </c>
    </row>
    <row r="30" spans="1:8" s="98" customFormat="1" ht="15" x14ac:dyDescent="0.25">
      <c r="A30" s="109" t="s">
        <v>165</v>
      </c>
      <c r="B30" s="138">
        <f>SUM(B27+B28+B29)</f>
        <v>808</v>
      </c>
      <c r="C30" s="138">
        <f t="shared" ref="C30:H30" si="7">SUM(C27+C28+C29)</f>
        <v>5</v>
      </c>
      <c r="D30" s="138">
        <f t="shared" si="7"/>
        <v>580</v>
      </c>
      <c r="E30" s="138">
        <f t="shared" si="7"/>
        <v>52</v>
      </c>
      <c r="F30" s="138">
        <f t="shared" si="7"/>
        <v>444</v>
      </c>
      <c r="G30" s="138">
        <f t="shared" si="7"/>
        <v>32</v>
      </c>
      <c r="H30" s="138">
        <f t="shared" si="7"/>
        <v>67</v>
      </c>
    </row>
    <row r="31" spans="1:8" ht="13.5" customHeight="1" x14ac:dyDescent="0.25">
      <c r="A31" s="9" t="s">
        <v>161</v>
      </c>
      <c r="B31" s="139">
        <f t="shared" ref="B31:H31" si="8">SUM(B34)</f>
        <v>0</v>
      </c>
      <c r="C31" s="139">
        <f t="shared" si="8"/>
        <v>0</v>
      </c>
      <c r="D31" s="139">
        <f t="shared" si="8"/>
        <v>0</v>
      </c>
      <c r="E31" s="139">
        <f t="shared" si="8"/>
        <v>0</v>
      </c>
      <c r="F31" s="139">
        <f t="shared" si="8"/>
        <v>0</v>
      </c>
      <c r="G31" s="139">
        <f t="shared" si="8"/>
        <v>0</v>
      </c>
      <c r="H31" s="139">
        <f t="shared" si="8"/>
        <v>0</v>
      </c>
    </row>
    <row r="32" spans="1:8" ht="25.5" customHeight="1" x14ac:dyDescent="0.25">
      <c r="A32" s="16" t="s">
        <v>128</v>
      </c>
      <c r="B32" s="185">
        <v>255</v>
      </c>
      <c r="C32" s="185">
        <v>4</v>
      </c>
      <c r="D32" s="140">
        <v>180</v>
      </c>
      <c r="E32" s="140">
        <v>18</v>
      </c>
      <c r="F32" s="140">
        <v>64</v>
      </c>
      <c r="G32" s="140">
        <v>6</v>
      </c>
      <c r="H32" s="140">
        <v>18</v>
      </c>
    </row>
    <row r="33" spans="1:8" ht="39.6" x14ac:dyDescent="0.25">
      <c r="A33" s="16" t="s">
        <v>129</v>
      </c>
      <c r="B33" s="140">
        <v>0</v>
      </c>
      <c r="C33" s="140">
        <v>0</v>
      </c>
      <c r="D33" s="140">
        <v>0</v>
      </c>
      <c r="E33" s="140">
        <v>0</v>
      </c>
      <c r="F33" s="140">
        <v>12</v>
      </c>
      <c r="G33" s="140">
        <v>2</v>
      </c>
      <c r="H33" s="140">
        <v>2</v>
      </c>
    </row>
    <row r="34" spans="1:8" ht="12.75" customHeight="1" x14ac:dyDescent="0.25">
      <c r="A34" s="16" t="s">
        <v>130</v>
      </c>
      <c r="B34" s="133">
        <v>0</v>
      </c>
      <c r="C34" s="133">
        <v>0</v>
      </c>
      <c r="D34" s="133">
        <v>0</v>
      </c>
      <c r="E34" s="133">
        <v>0</v>
      </c>
      <c r="F34" s="133">
        <v>0</v>
      </c>
      <c r="G34" s="133">
        <v>0</v>
      </c>
      <c r="H34" s="152">
        <v>0</v>
      </c>
    </row>
    <row r="35" spans="1:8" s="98" customFormat="1" ht="15" x14ac:dyDescent="0.25">
      <c r="A35" s="110" t="s">
        <v>166</v>
      </c>
      <c r="B35" s="138">
        <f>SUM(B32+B33+B34)</f>
        <v>255</v>
      </c>
      <c r="C35" s="138">
        <f t="shared" ref="C35:H35" si="9">SUM(C32+C33+C34)</f>
        <v>4</v>
      </c>
      <c r="D35" s="138">
        <f t="shared" si="9"/>
        <v>180</v>
      </c>
      <c r="E35" s="138">
        <f t="shared" si="9"/>
        <v>18</v>
      </c>
      <c r="F35" s="138">
        <f t="shared" si="9"/>
        <v>76</v>
      </c>
      <c r="G35" s="138">
        <f t="shared" si="9"/>
        <v>8</v>
      </c>
      <c r="H35" s="138">
        <f t="shared" si="9"/>
        <v>20</v>
      </c>
    </row>
    <row r="36" spans="1:8" ht="27.75" customHeight="1" x14ac:dyDescent="0.25">
      <c r="A36" s="21" t="s">
        <v>162</v>
      </c>
      <c r="B36" s="139">
        <f>SUM(B37+B38)</f>
        <v>990</v>
      </c>
      <c r="C36" s="139">
        <f t="shared" ref="C36:H36" si="10">SUM(C37+C38)</f>
        <v>23</v>
      </c>
      <c r="D36" s="139">
        <f t="shared" si="10"/>
        <v>931</v>
      </c>
      <c r="E36" s="139">
        <f t="shared" si="10"/>
        <v>33</v>
      </c>
      <c r="F36" s="139">
        <f t="shared" si="10"/>
        <v>2125</v>
      </c>
      <c r="G36" s="139">
        <f t="shared" si="10"/>
        <v>26</v>
      </c>
      <c r="H36" s="139">
        <f t="shared" si="10"/>
        <v>33</v>
      </c>
    </row>
    <row r="37" spans="1:8" ht="17.25" customHeight="1" x14ac:dyDescent="0.25">
      <c r="A37" s="11" t="s">
        <v>151</v>
      </c>
      <c r="B37" s="140">
        <v>720</v>
      </c>
      <c r="C37" s="140">
        <v>18</v>
      </c>
      <c r="D37" s="140">
        <v>880</v>
      </c>
      <c r="E37" s="140">
        <v>25</v>
      </c>
      <c r="F37" s="140">
        <v>2112</v>
      </c>
      <c r="G37" s="140">
        <v>24</v>
      </c>
      <c r="H37" s="140">
        <v>25</v>
      </c>
    </row>
    <row r="38" spans="1:8" ht="38.25" customHeight="1" x14ac:dyDescent="0.25">
      <c r="A38" s="23" t="s">
        <v>152</v>
      </c>
      <c r="B38" s="140">
        <v>270</v>
      </c>
      <c r="C38" s="140">
        <v>5</v>
      </c>
      <c r="D38" s="140">
        <v>51</v>
      </c>
      <c r="E38" s="140">
        <v>8</v>
      </c>
      <c r="F38" s="140">
        <v>13</v>
      </c>
      <c r="G38" s="156">
        <v>2</v>
      </c>
      <c r="H38" s="140">
        <v>8</v>
      </c>
    </row>
    <row r="39" spans="1:8" ht="27.75" customHeight="1" x14ac:dyDescent="0.25">
      <c r="A39" s="9" t="s">
        <v>163</v>
      </c>
      <c r="B39" s="139">
        <f>SUM(B40+B41+B42)</f>
        <v>2064</v>
      </c>
      <c r="C39" s="139">
        <f t="shared" ref="C39:H39" si="11">SUM(C40+C41+C42)</f>
        <v>28</v>
      </c>
      <c r="D39" s="139">
        <f t="shared" si="11"/>
        <v>184</v>
      </c>
      <c r="E39" s="139">
        <f t="shared" si="11"/>
        <v>13</v>
      </c>
      <c r="F39" s="139">
        <f t="shared" si="11"/>
        <v>1417</v>
      </c>
      <c r="G39" s="139">
        <f t="shared" si="11"/>
        <v>57</v>
      </c>
      <c r="H39" s="139">
        <f t="shared" si="11"/>
        <v>64</v>
      </c>
    </row>
    <row r="40" spans="1:8" ht="27.75" customHeight="1" x14ac:dyDescent="0.25">
      <c r="A40" s="11" t="s">
        <v>153</v>
      </c>
      <c r="B40" s="140">
        <v>680</v>
      </c>
      <c r="C40" s="140">
        <v>17</v>
      </c>
      <c r="D40" s="140">
        <v>176</v>
      </c>
      <c r="E40" s="140">
        <v>12</v>
      </c>
      <c r="F40" s="140">
        <v>628</v>
      </c>
      <c r="G40" s="140">
        <v>20</v>
      </c>
      <c r="H40" s="140">
        <v>24</v>
      </c>
    </row>
    <row r="41" spans="1:8" ht="37.5" customHeight="1" x14ac:dyDescent="0.25">
      <c r="A41" s="11" t="s">
        <v>154</v>
      </c>
      <c r="B41" s="140">
        <v>820</v>
      </c>
      <c r="C41" s="140">
        <v>7</v>
      </c>
      <c r="D41" s="140">
        <v>8</v>
      </c>
      <c r="E41" s="140">
        <v>1</v>
      </c>
      <c r="F41" s="140">
        <v>555</v>
      </c>
      <c r="G41" s="156">
        <v>17</v>
      </c>
      <c r="H41" s="140">
        <v>17</v>
      </c>
    </row>
    <row r="42" spans="1:8" ht="26.4" x14ac:dyDescent="0.25">
      <c r="A42" s="11" t="s">
        <v>155</v>
      </c>
      <c r="B42" s="140">
        <v>564</v>
      </c>
      <c r="C42" s="140">
        <v>4</v>
      </c>
      <c r="D42" s="140">
        <v>0</v>
      </c>
      <c r="E42" s="140">
        <v>0</v>
      </c>
      <c r="F42" s="140">
        <v>234</v>
      </c>
      <c r="G42" s="156">
        <v>20</v>
      </c>
      <c r="H42" s="140">
        <v>23</v>
      </c>
    </row>
    <row r="43" spans="1:8" ht="26.4" x14ac:dyDescent="0.25">
      <c r="A43" s="12" t="s">
        <v>164</v>
      </c>
      <c r="B43" s="139">
        <f t="shared" ref="B43:H43" si="12">B44+B45</f>
        <v>90</v>
      </c>
      <c r="C43" s="139">
        <f t="shared" si="12"/>
        <v>1</v>
      </c>
      <c r="D43" s="139">
        <f t="shared" si="12"/>
        <v>275</v>
      </c>
      <c r="E43" s="139">
        <f t="shared" si="12"/>
        <v>25</v>
      </c>
      <c r="F43" s="139">
        <f t="shared" si="12"/>
        <v>147</v>
      </c>
      <c r="G43" s="139">
        <f t="shared" si="12"/>
        <v>25</v>
      </c>
      <c r="H43" s="139">
        <f t="shared" si="12"/>
        <v>33</v>
      </c>
    </row>
    <row r="44" spans="1:8" ht="19.5" customHeight="1" x14ac:dyDescent="0.25">
      <c r="A44" s="94" t="s">
        <v>156</v>
      </c>
      <c r="B44" s="140">
        <v>0</v>
      </c>
      <c r="C44" s="140">
        <v>0</v>
      </c>
      <c r="D44" s="140">
        <v>275</v>
      </c>
      <c r="E44" s="140">
        <v>25</v>
      </c>
      <c r="F44" s="140">
        <v>100</v>
      </c>
      <c r="G44" s="140">
        <v>20</v>
      </c>
      <c r="H44" s="140">
        <v>25</v>
      </c>
    </row>
    <row r="45" spans="1:8" ht="39.6" x14ac:dyDescent="0.25">
      <c r="A45" s="95" t="s">
        <v>157</v>
      </c>
      <c r="B45" s="140">
        <v>90</v>
      </c>
      <c r="C45" s="140">
        <v>1</v>
      </c>
      <c r="D45" s="140">
        <v>0</v>
      </c>
      <c r="E45" s="140">
        <v>0</v>
      </c>
      <c r="F45" s="140">
        <v>47</v>
      </c>
      <c r="G45" s="140">
        <v>5</v>
      </c>
      <c r="H45" s="140">
        <v>8</v>
      </c>
    </row>
    <row r="46" spans="1:8" ht="26.4" x14ac:dyDescent="0.25">
      <c r="A46" s="96" t="s">
        <v>168</v>
      </c>
      <c r="B46" s="192">
        <f>SUM(B7+B10+B13+B18)</f>
        <v>63035</v>
      </c>
      <c r="C46" s="192">
        <f t="shared" ref="C46:H46" si="13">SUM(C7+C10+C13+C18)</f>
        <v>559</v>
      </c>
      <c r="D46" s="192">
        <f t="shared" si="13"/>
        <v>29850</v>
      </c>
      <c r="E46" s="192">
        <f t="shared" si="13"/>
        <v>1726</v>
      </c>
      <c r="F46" s="192">
        <f t="shared" si="13"/>
        <v>109810</v>
      </c>
      <c r="G46" s="192">
        <f t="shared" si="13"/>
        <v>2982</v>
      </c>
      <c r="H46" s="192">
        <f t="shared" si="13"/>
        <v>3467</v>
      </c>
    </row>
  </sheetData>
  <mergeCells count="12">
    <mergeCell ref="A2:A5"/>
    <mergeCell ref="A1:H1"/>
    <mergeCell ref="C3:C5"/>
    <mergeCell ref="E3:E5"/>
    <mergeCell ref="G3:G5"/>
    <mergeCell ref="B2:C2"/>
    <mergeCell ref="D2:E2"/>
    <mergeCell ref="F2:G2"/>
    <mergeCell ref="B3:B5"/>
    <mergeCell ref="D3:D5"/>
    <mergeCell ref="F3:F5"/>
    <mergeCell ref="H3:H5"/>
  </mergeCells>
  <dataValidations count="1">
    <dataValidation type="list" allowBlank="1" showInputMessage="1" showErrorMessage="1" sqref="F3">
      <formula1>serials</formula1>
      <formula2>0</formula2>
    </dataValidation>
  </dataValidations>
  <pageMargins left="0.7" right="0.7" top="0.75" bottom="0.75" header="0.51180555555555496" footer="0.51180555555555496"/>
  <pageSetup firstPageNumber="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topLeftCell="A28" zoomScale="95" zoomScaleNormal="95" workbookViewId="0">
      <selection activeCell="I71" sqref="I71"/>
    </sheetView>
  </sheetViews>
  <sheetFormatPr defaultRowHeight="13.8" x14ac:dyDescent="0.25"/>
  <cols>
    <col min="1" max="1" width="58.33203125" style="28" customWidth="1"/>
    <col min="2" max="8" width="15.33203125" style="27" customWidth="1"/>
    <col min="9" max="9" width="11.109375" style="27" customWidth="1"/>
    <col min="10" max="10" width="17.88671875" customWidth="1"/>
    <col min="11" max="11" width="12" customWidth="1"/>
    <col min="12" max="12" width="9.109375" customWidth="1"/>
    <col min="13" max="1014" width="8.6640625" customWidth="1"/>
  </cols>
  <sheetData>
    <row r="1" spans="1:9" ht="12.75" customHeight="1" x14ac:dyDescent="0.25">
      <c r="A1" s="359" t="s">
        <v>117</v>
      </c>
      <c r="B1" s="360"/>
      <c r="C1" s="360"/>
      <c r="D1" s="360"/>
      <c r="E1" s="360"/>
      <c r="F1" s="360"/>
      <c r="G1" s="360"/>
      <c r="H1" s="360"/>
      <c r="I1" s="361"/>
    </row>
    <row r="2" spans="1:9" ht="0.75" customHeight="1" x14ac:dyDescent="0.25">
      <c r="A2" s="362"/>
      <c r="B2" s="363"/>
      <c r="C2" s="363"/>
      <c r="D2" s="363"/>
      <c r="E2" s="363"/>
      <c r="F2" s="363"/>
      <c r="G2" s="363"/>
      <c r="H2" s="363"/>
      <c r="I2" s="364"/>
    </row>
    <row r="3" spans="1:9" ht="28.5" customHeight="1" x14ac:dyDescent="0.25">
      <c r="A3" s="308" t="s">
        <v>0</v>
      </c>
      <c r="B3" s="290" t="s">
        <v>118</v>
      </c>
      <c r="C3" s="289" t="s">
        <v>119</v>
      </c>
      <c r="D3" s="367" t="s">
        <v>120</v>
      </c>
      <c r="E3" s="368"/>
      <c r="F3" s="368"/>
      <c r="G3" s="368"/>
      <c r="H3" s="368"/>
      <c r="I3" s="365" t="s">
        <v>121</v>
      </c>
    </row>
    <row r="4" spans="1:9" ht="43.5" customHeight="1" x14ac:dyDescent="0.25">
      <c r="A4" s="309"/>
      <c r="B4" s="290"/>
      <c r="C4" s="366"/>
      <c r="D4" s="289" t="s">
        <v>171</v>
      </c>
      <c r="E4" s="289" t="s">
        <v>122</v>
      </c>
      <c r="F4" s="289" t="s">
        <v>123</v>
      </c>
      <c r="G4" s="289" t="s">
        <v>124</v>
      </c>
      <c r="H4" s="369" t="s">
        <v>125</v>
      </c>
      <c r="I4" s="292"/>
    </row>
    <row r="5" spans="1:9" ht="12.75" customHeight="1" x14ac:dyDescent="0.25">
      <c r="A5" s="309"/>
      <c r="B5" s="290"/>
      <c r="C5" s="366"/>
      <c r="D5" s="366"/>
      <c r="E5" s="366"/>
      <c r="F5" s="366"/>
      <c r="G5" s="366"/>
      <c r="H5" s="370"/>
      <c r="I5" s="292"/>
    </row>
    <row r="6" spans="1:9" ht="76.5" customHeight="1" x14ac:dyDescent="0.25">
      <c r="A6" s="310"/>
      <c r="B6" s="290"/>
      <c r="C6" s="290"/>
      <c r="D6" s="290"/>
      <c r="E6" s="290"/>
      <c r="F6" s="290"/>
      <c r="G6" s="290"/>
      <c r="H6" s="371"/>
      <c r="I6" s="292"/>
    </row>
    <row r="7" spans="1:9" ht="13.2" x14ac:dyDescent="0.25">
      <c r="A7" s="211" t="s">
        <v>203</v>
      </c>
      <c r="B7" s="211">
        <v>136</v>
      </c>
      <c r="C7" s="55">
        <v>137</v>
      </c>
      <c r="D7" s="55">
        <v>138</v>
      </c>
      <c r="E7" s="55">
        <v>139</v>
      </c>
      <c r="F7" s="55">
        <v>140</v>
      </c>
      <c r="G7" s="55">
        <v>141</v>
      </c>
      <c r="H7" s="55">
        <v>142</v>
      </c>
      <c r="I7" s="55">
        <v>143</v>
      </c>
    </row>
    <row r="8" spans="1:9" s="98" customFormat="1" ht="15" x14ac:dyDescent="0.25">
      <c r="A8" s="89" t="s">
        <v>134</v>
      </c>
      <c r="B8" s="138">
        <f>SUM(B9+B10)</f>
        <v>26747700</v>
      </c>
      <c r="C8" s="138">
        <f t="shared" ref="C8:I8" si="0">SUM(C9+C10)</f>
        <v>26225917</v>
      </c>
      <c r="D8" s="138">
        <f t="shared" si="0"/>
        <v>19906256</v>
      </c>
      <c r="E8" s="138">
        <f t="shared" si="0"/>
        <v>651295</v>
      </c>
      <c r="F8" s="138">
        <f t="shared" si="0"/>
        <v>293460</v>
      </c>
      <c r="G8" s="138">
        <f t="shared" si="0"/>
        <v>169307</v>
      </c>
      <c r="H8" s="138">
        <f t="shared" si="0"/>
        <v>5205599</v>
      </c>
      <c r="I8" s="138">
        <f t="shared" si="0"/>
        <v>1982840</v>
      </c>
    </row>
    <row r="9" spans="1:9" ht="15" x14ac:dyDescent="0.25">
      <c r="A9" s="81" t="s">
        <v>127</v>
      </c>
      <c r="B9" s="140">
        <v>19297500</v>
      </c>
      <c r="C9" s="156">
        <v>19297500</v>
      </c>
      <c r="D9" s="156">
        <v>15693700</v>
      </c>
      <c r="E9" s="156">
        <v>316000</v>
      </c>
      <c r="F9" s="140">
        <v>60000</v>
      </c>
      <c r="G9" s="140">
        <v>140000</v>
      </c>
      <c r="H9" s="140">
        <v>3087800</v>
      </c>
      <c r="I9" s="140">
        <v>1792700</v>
      </c>
    </row>
    <row r="10" spans="1:9" ht="15" x14ac:dyDescent="0.25">
      <c r="A10" s="81" t="s">
        <v>132</v>
      </c>
      <c r="B10" s="140">
        <v>7450200</v>
      </c>
      <c r="C10" s="156">
        <v>6928417</v>
      </c>
      <c r="D10" s="156">
        <v>4212556</v>
      </c>
      <c r="E10" s="156">
        <v>335295</v>
      </c>
      <c r="F10" s="140">
        <v>233460</v>
      </c>
      <c r="G10" s="140">
        <v>29307</v>
      </c>
      <c r="H10" s="140">
        <v>2117799</v>
      </c>
      <c r="I10" s="140">
        <v>190140</v>
      </c>
    </row>
    <row r="11" spans="1:9" s="98" customFormat="1" ht="15" customHeight="1" x14ac:dyDescent="0.25">
      <c r="A11" s="89" t="s">
        <v>133</v>
      </c>
      <c r="B11" s="138">
        <f>SUM(B12+B13)</f>
        <v>185526661</v>
      </c>
      <c r="C11" s="138">
        <f t="shared" ref="C11:I11" si="1">SUM(C12+C13)</f>
        <v>177612008</v>
      </c>
      <c r="D11" s="138">
        <f t="shared" si="1"/>
        <v>133296000</v>
      </c>
      <c r="E11" s="138">
        <f t="shared" si="1"/>
        <v>8248135</v>
      </c>
      <c r="F11" s="138">
        <f t="shared" si="1"/>
        <v>4225112</v>
      </c>
      <c r="G11" s="138">
        <f t="shared" si="1"/>
        <v>4523660</v>
      </c>
      <c r="H11" s="138">
        <f t="shared" si="1"/>
        <v>27319101</v>
      </c>
      <c r="I11" s="138">
        <f t="shared" si="1"/>
        <v>4470127</v>
      </c>
    </row>
    <row r="12" spans="1:9" ht="17.25" customHeight="1" x14ac:dyDescent="0.25">
      <c r="A12" s="81" t="s">
        <v>136</v>
      </c>
      <c r="B12" s="140">
        <v>86351511</v>
      </c>
      <c r="C12" s="156">
        <v>86237118</v>
      </c>
      <c r="D12" s="156">
        <v>63862763</v>
      </c>
      <c r="E12" s="156">
        <v>4587409</v>
      </c>
      <c r="F12" s="140">
        <v>1618379</v>
      </c>
      <c r="G12" s="140">
        <v>1953974</v>
      </c>
      <c r="H12" s="140">
        <v>14214593</v>
      </c>
      <c r="I12" s="140">
        <v>1897556</v>
      </c>
    </row>
    <row r="13" spans="1:9" ht="16.5" customHeight="1" x14ac:dyDescent="0.25">
      <c r="A13" s="81" t="s">
        <v>135</v>
      </c>
      <c r="B13" s="140">
        <v>99175150</v>
      </c>
      <c r="C13" s="156">
        <v>91374890</v>
      </c>
      <c r="D13" s="156">
        <v>69433237</v>
      </c>
      <c r="E13" s="156">
        <v>3660726</v>
      </c>
      <c r="F13" s="140">
        <v>2606733</v>
      </c>
      <c r="G13" s="140">
        <v>2569686</v>
      </c>
      <c r="H13" s="140">
        <v>13104508</v>
      </c>
      <c r="I13" s="140">
        <v>2572571</v>
      </c>
    </row>
    <row r="14" spans="1:9" s="98" customFormat="1" ht="27" customHeight="1" x14ac:dyDescent="0.25">
      <c r="A14" s="89" t="s">
        <v>158</v>
      </c>
      <c r="B14" s="167">
        <f>SUM(B15+B16+B17+B18)</f>
        <v>0</v>
      </c>
      <c r="C14" s="167">
        <f t="shared" ref="C14:I14" si="2">SUM(C15+C16+C17+C18)</f>
        <v>64969382</v>
      </c>
      <c r="D14" s="167">
        <f t="shared" si="2"/>
        <v>54927724</v>
      </c>
      <c r="E14" s="167">
        <f t="shared" si="2"/>
        <v>5997652.7000000002</v>
      </c>
      <c r="F14" s="167">
        <f t="shared" si="2"/>
        <v>640302</v>
      </c>
      <c r="G14" s="167">
        <f t="shared" si="2"/>
        <v>1308250</v>
      </c>
      <c r="H14" s="167">
        <f t="shared" si="2"/>
        <v>2444170</v>
      </c>
      <c r="I14" s="167">
        <f t="shared" si="2"/>
        <v>2906892.25</v>
      </c>
    </row>
    <row r="15" spans="1:9" ht="18.75" customHeight="1" x14ac:dyDescent="0.25">
      <c r="A15" s="11" t="s">
        <v>137</v>
      </c>
      <c r="B15" s="150">
        <v>0</v>
      </c>
      <c r="C15" s="182">
        <v>10861060</v>
      </c>
      <c r="D15" s="182">
        <v>6651941</v>
      </c>
      <c r="E15" s="182">
        <v>1389902</v>
      </c>
      <c r="F15" s="150">
        <v>271938</v>
      </c>
      <c r="G15" s="150">
        <v>320015</v>
      </c>
      <c r="H15" s="150">
        <v>666318</v>
      </c>
      <c r="I15" s="150">
        <v>1260288.25</v>
      </c>
    </row>
    <row r="16" spans="1:9" ht="36" customHeight="1" x14ac:dyDescent="0.25">
      <c r="A16" s="11" t="s">
        <v>138</v>
      </c>
      <c r="B16" s="246">
        <v>0</v>
      </c>
      <c r="C16" s="246">
        <v>1503585</v>
      </c>
      <c r="D16" s="246">
        <v>2484655</v>
      </c>
      <c r="E16" s="246">
        <v>664385.69999999995</v>
      </c>
      <c r="F16" s="246">
        <v>7158</v>
      </c>
      <c r="G16" s="246">
        <v>4760</v>
      </c>
      <c r="H16" s="246">
        <v>79799</v>
      </c>
      <c r="I16" s="246">
        <v>914953</v>
      </c>
    </row>
    <row r="17" spans="1:14" ht="33" customHeight="1" x14ac:dyDescent="0.25">
      <c r="A17" s="90" t="s">
        <v>139</v>
      </c>
      <c r="B17" s="142">
        <f>B43</f>
        <v>0</v>
      </c>
      <c r="C17" s="142">
        <f t="shared" ref="C17:I17" si="3">C43</f>
        <v>695896</v>
      </c>
      <c r="D17" s="142">
        <f t="shared" si="3"/>
        <v>411846</v>
      </c>
      <c r="E17" s="142">
        <f t="shared" si="3"/>
        <v>264460</v>
      </c>
      <c r="F17" s="142">
        <f t="shared" si="3"/>
        <v>8000</v>
      </c>
      <c r="G17" s="142">
        <f t="shared" si="3"/>
        <v>101300</v>
      </c>
      <c r="H17" s="142">
        <f t="shared" si="3"/>
        <v>82780</v>
      </c>
      <c r="I17" s="142">
        <f t="shared" si="3"/>
        <v>23328</v>
      </c>
    </row>
    <row r="18" spans="1:14" ht="15" x14ac:dyDescent="0.25">
      <c r="A18" s="81" t="s">
        <v>140</v>
      </c>
      <c r="B18" s="133">
        <v>0</v>
      </c>
      <c r="C18" s="183">
        <v>51908841</v>
      </c>
      <c r="D18" s="183">
        <v>45379282</v>
      </c>
      <c r="E18" s="183">
        <v>3678905</v>
      </c>
      <c r="F18" s="133">
        <v>353206</v>
      </c>
      <c r="G18" s="133">
        <v>882175</v>
      </c>
      <c r="H18" s="133">
        <v>1615273</v>
      </c>
      <c r="I18" s="133">
        <v>708323</v>
      </c>
    </row>
    <row r="19" spans="1:14" s="98" customFormat="1" ht="26.4" x14ac:dyDescent="0.25">
      <c r="A19" s="89" t="s">
        <v>159</v>
      </c>
      <c r="B19" s="138">
        <f>SUM(B20+B21+B24+B25+B26+B27+B32)</f>
        <v>10014300</v>
      </c>
      <c r="C19" s="138">
        <f t="shared" ref="C19:I19" si="4">SUM(C20+C21+C24+C25+C26+C27+C32)</f>
        <v>8901800</v>
      </c>
      <c r="D19" s="138">
        <f t="shared" si="4"/>
        <v>5361600</v>
      </c>
      <c r="E19" s="138">
        <f t="shared" si="4"/>
        <v>509753</v>
      </c>
      <c r="F19" s="138">
        <f t="shared" si="4"/>
        <v>252800</v>
      </c>
      <c r="G19" s="138">
        <f>SUM(G20+G21+G24+F25+G26+G27+G32)</f>
        <v>252900</v>
      </c>
      <c r="H19" s="138">
        <f t="shared" si="4"/>
        <v>2672900</v>
      </c>
      <c r="I19" s="138">
        <f t="shared" si="4"/>
        <v>97200</v>
      </c>
    </row>
    <row r="20" spans="1:14" ht="27" customHeight="1" x14ac:dyDescent="0.25">
      <c r="A20" s="92" t="s">
        <v>141</v>
      </c>
      <c r="B20" s="186">
        <v>8207000</v>
      </c>
      <c r="C20" s="186">
        <v>7094500</v>
      </c>
      <c r="D20" s="186">
        <v>3753300</v>
      </c>
      <c r="E20" s="186">
        <v>343600</v>
      </c>
      <c r="F20" s="186">
        <v>252800</v>
      </c>
      <c r="G20" s="186">
        <v>252900</v>
      </c>
      <c r="H20" s="186">
        <v>2491900</v>
      </c>
      <c r="I20" s="186">
        <v>97200</v>
      </c>
      <c r="J20" s="100"/>
      <c r="K20" s="100"/>
      <c r="L20" s="100"/>
      <c r="M20" s="99"/>
      <c r="N20" s="99"/>
    </row>
    <row r="21" spans="1:14" ht="24.75" customHeight="1" x14ac:dyDescent="0.25">
      <c r="A21" s="91" t="s">
        <v>170</v>
      </c>
      <c r="B21" s="139">
        <f>SUM(B22+B23)</f>
        <v>0</v>
      </c>
      <c r="C21" s="139">
        <f t="shared" ref="C21:I21" si="5">SUM(C22+C23)</f>
        <v>0</v>
      </c>
      <c r="D21" s="139">
        <f t="shared" si="5"/>
        <v>0</v>
      </c>
      <c r="E21" s="139">
        <f t="shared" si="5"/>
        <v>148153</v>
      </c>
      <c r="F21" s="139">
        <f t="shared" si="5"/>
        <v>0</v>
      </c>
      <c r="G21" s="139">
        <f t="shared" si="5"/>
        <v>0</v>
      </c>
      <c r="H21" s="139">
        <f t="shared" si="5"/>
        <v>0</v>
      </c>
      <c r="I21" s="139">
        <f t="shared" si="5"/>
        <v>0</v>
      </c>
    </row>
    <row r="22" spans="1:14" ht="28.5" customHeight="1" x14ac:dyDescent="0.25">
      <c r="A22" s="16" t="s">
        <v>143</v>
      </c>
      <c r="B22" s="145">
        <v>0</v>
      </c>
      <c r="C22" s="145">
        <v>0</v>
      </c>
      <c r="D22" s="145">
        <v>0</v>
      </c>
      <c r="E22" s="145">
        <v>148153</v>
      </c>
      <c r="F22" s="145">
        <v>0</v>
      </c>
      <c r="G22" s="145">
        <v>0</v>
      </c>
      <c r="H22" s="145">
        <v>0</v>
      </c>
      <c r="I22" s="145">
        <v>0</v>
      </c>
    </row>
    <row r="23" spans="1:14" ht="20.25" customHeight="1" x14ac:dyDescent="0.25">
      <c r="A23" s="16" t="s">
        <v>144</v>
      </c>
      <c r="B23" s="140">
        <v>0</v>
      </c>
      <c r="C23" s="140">
        <v>0</v>
      </c>
      <c r="D23" s="140">
        <v>0</v>
      </c>
      <c r="E23" s="140">
        <v>0</v>
      </c>
      <c r="F23" s="140">
        <v>0</v>
      </c>
      <c r="G23" s="140">
        <v>0</v>
      </c>
      <c r="H23" s="140">
        <v>0</v>
      </c>
      <c r="I23" s="140">
        <v>0</v>
      </c>
    </row>
    <row r="24" spans="1:14" ht="15.75" customHeight="1" x14ac:dyDescent="0.25">
      <c r="A24" s="92" t="s">
        <v>145</v>
      </c>
      <c r="B24" s="140">
        <v>0</v>
      </c>
      <c r="C24" s="140">
        <v>0</v>
      </c>
      <c r="D24" s="140">
        <v>0</v>
      </c>
      <c r="E24" s="140">
        <v>0</v>
      </c>
      <c r="F24" s="140">
        <v>0</v>
      </c>
      <c r="G24" s="140">
        <v>0</v>
      </c>
      <c r="H24" s="140">
        <v>0</v>
      </c>
      <c r="I24" s="140">
        <v>0</v>
      </c>
    </row>
    <row r="25" spans="1:14" ht="26.4" x14ac:dyDescent="0.25">
      <c r="A25" s="92" t="s">
        <v>146</v>
      </c>
      <c r="B25" s="140">
        <v>1807300</v>
      </c>
      <c r="C25" s="140">
        <v>1807300</v>
      </c>
      <c r="D25" s="140">
        <v>1608300</v>
      </c>
      <c r="E25" s="140">
        <v>18000</v>
      </c>
      <c r="F25" s="140">
        <v>0</v>
      </c>
      <c r="G25" s="165">
        <v>0</v>
      </c>
      <c r="H25" s="140">
        <v>181000</v>
      </c>
      <c r="I25" s="140">
        <v>0</v>
      </c>
    </row>
    <row r="26" spans="1:14" ht="15" x14ac:dyDescent="0.25">
      <c r="A26" s="93" t="s">
        <v>147</v>
      </c>
      <c r="B26" s="139"/>
      <c r="C26" s="144"/>
      <c r="D26" s="144"/>
      <c r="E26" s="144"/>
      <c r="F26" s="139"/>
      <c r="G26" s="139"/>
      <c r="H26" s="139"/>
      <c r="I26" s="139"/>
      <c r="J26" t="s">
        <v>199</v>
      </c>
    </row>
    <row r="27" spans="1:14" ht="15" x14ac:dyDescent="0.25">
      <c r="A27" s="9" t="s">
        <v>160</v>
      </c>
      <c r="B27" s="139">
        <f>SUM(B30)</f>
        <v>0</v>
      </c>
      <c r="C27" s="139">
        <f t="shared" ref="C27:I27" si="6">SUM(C30)</f>
        <v>0</v>
      </c>
      <c r="D27" s="139">
        <f t="shared" si="6"/>
        <v>0</v>
      </c>
      <c r="E27" s="139">
        <f t="shared" si="6"/>
        <v>0</v>
      </c>
      <c r="F27" s="139">
        <f t="shared" si="6"/>
        <v>0</v>
      </c>
      <c r="G27" s="139">
        <f t="shared" si="6"/>
        <v>0</v>
      </c>
      <c r="H27" s="139">
        <f t="shared" si="6"/>
        <v>0</v>
      </c>
      <c r="I27" s="139">
        <f t="shared" si="6"/>
        <v>0</v>
      </c>
      <c r="J27" t="s">
        <v>35</v>
      </c>
    </row>
    <row r="28" spans="1:14" ht="28.5" customHeight="1" x14ac:dyDescent="0.25">
      <c r="A28" s="11" t="s">
        <v>148</v>
      </c>
      <c r="B28" s="131"/>
      <c r="C28" s="131"/>
      <c r="D28" s="131"/>
      <c r="E28" s="131"/>
      <c r="F28" s="131"/>
      <c r="G28" s="131"/>
      <c r="H28" s="131"/>
      <c r="I28" s="131"/>
      <c r="J28" s="112"/>
      <c r="K28" s="112"/>
      <c r="L28" s="112"/>
      <c r="M28" s="112"/>
      <c r="N28" s="112"/>
    </row>
    <row r="29" spans="1:14" ht="46.5" customHeight="1" x14ac:dyDescent="0.25">
      <c r="A29" s="11" t="s">
        <v>149</v>
      </c>
      <c r="B29" s="140"/>
      <c r="C29" s="140"/>
      <c r="D29" s="140"/>
      <c r="E29" s="140"/>
      <c r="F29" s="140"/>
      <c r="G29" s="140"/>
      <c r="H29" s="140"/>
      <c r="I29" s="140"/>
    </row>
    <row r="30" spans="1:14" ht="15" x14ac:dyDescent="0.25">
      <c r="A30" s="11" t="s">
        <v>150</v>
      </c>
      <c r="B30" s="140"/>
      <c r="C30" s="140"/>
      <c r="D30" s="140"/>
      <c r="E30" s="140"/>
      <c r="F30" s="140"/>
      <c r="G30" s="140"/>
      <c r="H30" s="140"/>
      <c r="I30" s="140"/>
    </row>
    <row r="31" spans="1:14" s="98" customFormat="1" ht="15" x14ac:dyDescent="0.25">
      <c r="A31" s="109" t="s">
        <v>165</v>
      </c>
      <c r="B31" s="187">
        <f>SUM(B28+B29+B30)</f>
        <v>0</v>
      </c>
      <c r="C31" s="187">
        <f t="shared" ref="C31:I31" si="7">SUM(C28+C29+C30)</f>
        <v>0</v>
      </c>
      <c r="D31" s="187">
        <f t="shared" si="7"/>
        <v>0</v>
      </c>
      <c r="E31" s="187">
        <f t="shared" si="7"/>
        <v>0</v>
      </c>
      <c r="F31" s="187">
        <f t="shared" si="7"/>
        <v>0</v>
      </c>
      <c r="G31" s="187">
        <f t="shared" si="7"/>
        <v>0</v>
      </c>
      <c r="H31" s="187">
        <f t="shared" si="7"/>
        <v>0</v>
      </c>
      <c r="I31" s="187">
        <f t="shared" si="7"/>
        <v>0</v>
      </c>
    </row>
    <row r="32" spans="1:14" ht="15" x14ac:dyDescent="0.25">
      <c r="A32" s="9" t="s">
        <v>161</v>
      </c>
      <c r="B32" s="139">
        <f t="shared" ref="B32:I32" si="8">SUM(B35)</f>
        <v>0</v>
      </c>
      <c r="C32" s="139">
        <f t="shared" si="8"/>
        <v>0</v>
      </c>
      <c r="D32" s="139">
        <f t="shared" si="8"/>
        <v>0</v>
      </c>
      <c r="E32" s="139">
        <f t="shared" si="8"/>
        <v>0</v>
      </c>
      <c r="F32" s="139">
        <f t="shared" si="8"/>
        <v>0</v>
      </c>
      <c r="G32" s="139">
        <f t="shared" si="8"/>
        <v>0</v>
      </c>
      <c r="H32" s="139">
        <f t="shared" si="8"/>
        <v>0</v>
      </c>
      <c r="I32" s="139">
        <f t="shared" si="8"/>
        <v>0</v>
      </c>
    </row>
    <row r="33" spans="1:9" ht="28.5" customHeight="1" x14ac:dyDescent="0.25">
      <c r="A33" s="16" t="s">
        <v>128</v>
      </c>
      <c r="B33" s="185"/>
      <c r="C33" s="185"/>
      <c r="D33" s="185"/>
      <c r="E33" s="185"/>
      <c r="F33" s="140"/>
      <c r="G33" s="140"/>
      <c r="H33" s="140"/>
      <c r="I33" s="140"/>
    </row>
    <row r="34" spans="1:9" ht="39.6" x14ac:dyDescent="0.25">
      <c r="A34" s="16" t="s">
        <v>129</v>
      </c>
      <c r="B34" s="140"/>
      <c r="C34" s="140"/>
      <c r="D34" s="140"/>
      <c r="E34" s="140"/>
      <c r="F34" s="140"/>
      <c r="G34" s="140"/>
      <c r="H34" s="140"/>
      <c r="I34" s="140"/>
    </row>
    <row r="35" spans="1:9" ht="26.4" x14ac:dyDescent="0.25">
      <c r="A35" s="16" t="s">
        <v>130</v>
      </c>
      <c r="B35" s="139"/>
      <c r="C35" s="139"/>
      <c r="D35" s="139"/>
      <c r="E35" s="139"/>
      <c r="F35" s="139"/>
      <c r="G35" s="139"/>
      <c r="H35" s="139"/>
      <c r="I35" s="139"/>
    </row>
    <row r="36" spans="1:9" s="98" customFormat="1" ht="15" x14ac:dyDescent="0.25">
      <c r="A36" s="110" t="s">
        <v>166</v>
      </c>
      <c r="B36" s="138">
        <f>SUM(B33+B34+B35)</f>
        <v>0</v>
      </c>
      <c r="C36" s="138">
        <f t="shared" ref="C36:I36" si="9">SUM(C33+C34+C35)</f>
        <v>0</v>
      </c>
      <c r="D36" s="138">
        <f t="shared" si="9"/>
        <v>0</v>
      </c>
      <c r="E36" s="138">
        <f t="shared" si="9"/>
        <v>0</v>
      </c>
      <c r="F36" s="138">
        <f t="shared" si="9"/>
        <v>0</v>
      </c>
      <c r="G36" s="138">
        <f t="shared" si="9"/>
        <v>0</v>
      </c>
      <c r="H36" s="138">
        <f t="shared" si="9"/>
        <v>0</v>
      </c>
      <c r="I36" s="138">
        <f t="shared" si="9"/>
        <v>0</v>
      </c>
    </row>
    <row r="37" spans="1:9" ht="31.5" customHeight="1" x14ac:dyDescent="0.25">
      <c r="A37" s="21" t="s">
        <v>162</v>
      </c>
      <c r="B37" s="139">
        <f>SUM(B38+B39)</f>
        <v>0</v>
      </c>
      <c r="C37" s="139">
        <f t="shared" ref="C37:I37" si="10">SUM(C38+C39)</f>
        <v>552362</v>
      </c>
      <c r="D37" s="139">
        <f t="shared" si="10"/>
        <v>3360000</v>
      </c>
      <c r="E37" s="139">
        <f t="shared" si="10"/>
        <v>397888</v>
      </c>
      <c r="F37" s="139">
        <f t="shared" si="10"/>
        <v>0</v>
      </c>
      <c r="G37" s="139">
        <f t="shared" si="10"/>
        <v>0</v>
      </c>
      <c r="H37" s="139">
        <f t="shared" si="10"/>
        <v>0</v>
      </c>
      <c r="I37" s="139">
        <f t="shared" si="10"/>
        <v>1765754</v>
      </c>
    </row>
    <row r="38" spans="1:9" ht="27" customHeight="1" x14ac:dyDescent="0.25">
      <c r="A38" s="11" t="s">
        <v>151</v>
      </c>
      <c r="B38" s="140">
        <v>0</v>
      </c>
      <c r="C38" s="140">
        <v>276181</v>
      </c>
      <c r="D38" s="140">
        <v>1680000</v>
      </c>
      <c r="E38" s="140">
        <v>198944</v>
      </c>
      <c r="F38" s="140">
        <v>0</v>
      </c>
      <c r="G38" s="140">
        <v>0</v>
      </c>
      <c r="H38" s="140">
        <v>0</v>
      </c>
      <c r="I38" s="140">
        <v>882877</v>
      </c>
    </row>
    <row r="39" spans="1:9" ht="38.25" customHeight="1" x14ac:dyDescent="0.25">
      <c r="A39" s="23" t="s">
        <v>152</v>
      </c>
      <c r="B39" s="140">
        <v>0</v>
      </c>
      <c r="C39" s="140">
        <v>276181</v>
      </c>
      <c r="D39" s="140">
        <v>1680000</v>
      </c>
      <c r="E39" s="140">
        <v>198944</v>
      </c>
      <c r="F39" s="140">
        <v>0</v>
      </c>
      <c r="G39" s="140">
        <v>0</v>
      </c>
      <c r="H39" s="140">
        <v>0</v>
      </c>
      <c r="I39" s="140">
        <v>882877</v>
      </c>
    </row>
    <row r="40" spans="1:9" ht="21" customHeight="1" x14ac:dyDescent="0.25">
      <c r="A40" s="9" t="s">
        <v>163</v>
      </c>
      <c r="B40" s="139">
        <f>SUM(B41+B42+B43)</f>
        <v>0</v>
      </c>
      <c r="C40" s="139">
        <f t="shared" ref="C40:I40" si="11">SUM(C41+C42+C43)</f>
        <v>1820425</v>
      </c>
      <c r="D40" s="139">
        <f t="shared" si="11"/>
        <v>745623</v>
      </c>
      <c r="E40" s="139">
        <f t="shared" si="11"/>
        <v>994260</v>
      </c>
      <c r="F40" s="139">
        <f t="shared" si="11"/>
        <v>8000</v>
      </c>
      <c r="G40" s="139">
        <f t="shared" si="11"/>
        <v>101300</v>
      </c>
      <c r="H40" s="139">
        <f t="shared" si="11"/>
        <v>209716</v>
      </c>
      <c r="I40" s="139">
        <f t="shared" si="11"/>
        <v>225573</v>
      </c>
    </row>
    <row r="41" spans="1:9" ht="17.25" customHeight="1" x14ac:dyDescent="0.25">
      <c r="A41" s="11" t="s">
        <v>153</v>
      </c>
      <c r="B41" s="140">
        <v>0</v>
      </c>
      <c r="C41" s="140">
        <v>422405</v>
      </c>
      <c r="D41" s="140">
        <v>0</v>
      </c>
      <c r="E41" s="140">
        <v>372405</v>
      </c>
      <c r="F41" s="140">
        <v>0</v>
      </c>
      <c r="G41" s="140">
        <v>0</v>
      </c>
      <c r="H41" s="140">
        <v>50000</v>
      </c>
      <c r="I41" s="140">
        <v>170169</v>
      </c>
    </row>
    <row r="42" spans="1:9" ht="39.6" x14ac:dyDescent="0.25">
      <c r="A42" s="11" t="s">
        <v>154</v>
      </c>
      <c r="B42" s="140">
        <v>0</v>
      </c>
      <c r="C42" s="140">
        <v>702124</v>
      </c>
      <c r="D42" s="140">
        <v>333777</v>
      </c>
      <c r="E42" s="140">
        <v>357395</v>
      </c>
      <c r="F42" s="140">
        <v>0</v>
      </c>
      <c r="G42" s="140">
        <v>0</v>
      </c>
      <c r="H42" s="140">
        <v>76936</v>
      </c>
      <c r="I42" s="140">
        <v>32076</v>
      </c>
    </row>
    <row r="43" spans="1:9" ht="27" customHeight="1" x14ac:dyDescent="0.25">
      <c r="A43" s="11" t="s">
        <v>155</v>
      </c>
      <c r="B43" s="140">
        <v>0</v>
      </c>
      <c r="C43" s="140">
        <v>695896</v>
      </c>
      <c r="D43" s="140">
        <v>411846</v>
      </c>
      <c r="E43" s="140">
        <v>264460</v>
      </c>
      <c r="F43" s="140">
        <v>8000</v>
      </c>
      <c r="G43" s="140">
        <v>101300</v>
      </c>
      <c r="H43" s="140">
        <v>82780</v>
      </c>
      <c r="I43" s="140">
        <v>23328</v>
      </c>
    </row>
    <row r="44" spans="1:9" ht="26.4" x14ac:dyDescent="0.25">
      <c r="A44" s="12" t="s">
        <v>164</v>
      </c>
      <c r="B44" s="138">
        <f>B45+B46</f>
        <v>0</v>
      </c>
      <c r="C44" s="138">
        <f t="shared" ref="C44:I44" si="12">C45+C46</f>
        <v>0</v>
      </c>
      <c r="D44" s="139">
        <f t="shared" si="12"/>
        <v>2256944</v>
      </c>
      <c r="E44" s="139">
        <f t="shared" si="12"/>
        <v>107196.7</v>
      </c>
      <c r="F44" s="139">
        <f t="shared" si="12"/>
        <v>2370</v>
      </c>
      <c r="G44" s="139">
        <f t="shared" si="12"/>
        <v>0</v>
      </c>
      <c r="H44" s="139">
        <f t="shared" si="12"/>
        <v>10172</v>
      </c>
      <c r="I44" s="139">
        <f t="shared" si="12"/>
        <v>800</v>
      </c>
    </row>
    <row r="45" spans="1:9" ht="21" customHeight="1" x14ac:dyDescent="0.25">
      <c r="A45" s="94" t="s">
        <v>156</v>
      </c>
      <c r="B45" s="140">
        <v>0</v>
      </c>
      <c r="C45" s="140">
        <v>0</v>
      </c>
      <c r="D45" s="140">
        <v>2198000</v>
      </c>
      <c r="E45" s="140">
        <v>97715</v>
      </c>
      <c r="F45" s="140">
        <v>2370</v>
      </c>
      <c r="G45" s="140">
        <v>0</v>
      </c>
      <c r="H45" s="140">
        <v>10172</v>
      </c>
      <c r="I45" s="140">
        <v>800</v>
      </c>
    </row>
    <row r="46" spans="1:9" ht="39.6" x14ac:dyDescent="0.25">
      <c r="A46" s="95" t="s">
        <v>157</v>
      </c>
      <c r="B46" s="140">
        <v>0</v>
      </c>
      <c r="C46" s="140">
        <v>0</v>
      </c>
      <c r="D46" s="140">
        <v>58944</v>
      </c>
      <c r="E46" s="140">
        <v>9481.7000000000007</v>
      </c>
      <c r="F46" s="140">
        <v>0</v>
      </c>
      <c r="G46" s="140">
        <v>0</v>
      </c>
      <c r="H46" s="140">
        <v>0</v>
      </c>
      <c r="I46" s="140">
        <v>0</v>
      </c>
    </row>
    <row r="47" spans="1:9" ht="26.4" x14ac:dyDescent="0.25">
      <c r="A47" s="96" t="s">
        <v>168</v>
      </c>
      <c r="B47" s="209">
        <f>SUM(B8+B11+B14+B19)</f>
        <v>222288661</v>
      </c>
      <c r="C47" s="209">
        <f t="shared" ref="C47:I47" si="13">SUM(C8+C11+C14+C19)</f>
        <v>277709107</v>
      </c>
      <c r="D47" s="209">
        <f t="shared" si="13"/>
        <v>213491580</v>
      </c>
      <c r="E47" s="209">
        <f t="shared" si="13"/>
        <v>15406835.699999999</v>
      </c>
      <c r="F47" s="209">
        <f t="shared" si="13"/>
        <v>5411674</v>
      </c>
      <c r="G47" s="209">
        <f t="shared" si="13"/>
        <v>6254117</v>
      </c>
      <c r="H47" s="209">
        <f t="shared" si="13"/>
        <v>37641770</v>
      </c>
      <c r="I47" s="209">
        <f t="shared" si="13"/>
        <v>9457059.25</v>
      </c>
    </row>
    <row r="48" spans="1:9" x14ac:dyDescent="0.25">
      <c r="B48" s="116"/>
      <c r="C48" s="116"/>
      <c r="D48" s="116"/>
      <c r="E48" s="116"/>
      <c r="F48" s="116"/>
      <c r="G48" s="116"/>
      <c r="H48" s="116"/>
      <c r="I48" s="116"/>
    </row>
    <row r="49" spans="1:9" x14ac:dyDescent="0.25">
      <c r="A49" s="357" t="s">
        <v>212</v>
      </c>
      <c r="B49" s="358"/>
      <c r="C49" s="358"/>
      <c r="D49" s="358"/>
      <c r="E49" s="358"/>
      <c r="F49" s="358"/>
      <c r="G49" s="116"/>
      <c r="H49" s="116"/>
      <c r="I49" s="116"/>
    </row>
    <row r="50" spans="1:9" ht="11.25" customHeight="1" x14ac:dyDescent="0.25">
      <c r="A50" s="358"/>
      <c r="B50" s="358"/>
      <c r="C50" s="358"/>
      <c r="D50" s="358"/>
      <c r="E50" s="358"/>
      <c r="F50" s="358"/>
      <c r="G50" s="116"/>
      <c r="H50" s="116"/>
      <c r="I50" s="116"/>
    </row>
    <row r="51" spans="1:9" hidden="1" x14ac:dyDescent="0.25">
      <c r="A51" s="358"/>
      <c r="B51" s="358"/>
      <c r="C51" s="358"/>
      <c r="D51" s="358"/>
      <c r="E51" s="358"/>
      <c r="F51" s="358"/>
      <c r="G51" s="116"/>
      <c r="H51" s="116"/>
      <c r="I51" s="116"/>
    </row>
    <row r="52" spans="1:9" x14ac:dyDescent="0.25">
      <c r="B52" s="116"/>
      <c r="C52" s="116"/>
      <c r="D52" s="116"/>
      <c r="E52" s="116"/>
      <c r="F52" s="261" t="s">
        <v>215</v>
      </c>
      <c r="G52" s="262"/>
      <c r="H52" s="262"/>
      <c r="I52" s="262"/>
    </row>
    <row r="53" spans="1:9" x14ac:dyDescent="0.25">
      <c r="A53" s="28" t="s">
        <v>214</v>
      </c>
      <c r="F53" s="262"/>
      <c r="G53" s="262"/>
      <c r="H53" s="262"/>
      <c r="I53" s="262"/>
    </row>
    <row r="54" spans="1:9" x14ac:dyDescent="0.25">
      <c r="A54" s="260" t="s">
        <v>213</v>
      </c>
      <c r="F54" s="263"/>
      <c r="G54" s="265"/>
      <c r="H54" s="265"/>
      <c r="I54" s="262"/>
    </row>
    <row r="55" spans="1:9" x14ac:dyDescent="0.25">
      <c r="A55" s="264"/>
      <c r="F55" s="262"/>
      <c r="G55" s="262"/>
      <c r="H55" s="262"/>
      <c r="I55" s="262"/>
    </row>
    <row r="56" spans="1:9" x14ac:dyDescent="0.25">
      <c r="F56" s="262"/>
      <c r="G56" s="262"/>
      <c r="H56" s="262"/>
      <c r="I56" s="262"/>
    </row>
  </sheetData>
  <mergeCells count="12">
    <mergeCell ref="A49:F51"/>
    <mergeCell ref="A3:A6"/>
    <mergeCell ref="A1:I2"/>
    <mergeCell ref="B3:B6"/>
    <mergeCell ref="I3:I6"/>
    <mergeCell ref="C3:C6"/>
    <mergeCell ref="D4:D6"/>
    <mergeCell ref="E4:E6"/>
    <mergeCell ref="F4:F6"/>
    <mergeCell ref="G4:G6"/>
    <mergeCell ref="D3:H3"/>
    <mergeCell ref="H4:H6"/>
  </mergeCells>
  <dataValidations count="1">
    <dataValidation type="list" allowBlank="1" showInputMessage="1" showErrorMessage="1" sqref="I3:I6">
      <formula1>serials</formula1>
      <formula2>0</formula2>
    </dataValidation>
  </dataValidations>
  <pageMargins left="0.7" right="0.7" top="0.75" bottom="0.75" header="0.51180555555555496" footer="0.51180555555555496"/>
  <pageSetup paperSize="9" firstPageNumber="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19" sqref="S19"/>
    </sheetView>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6"/>
  <sheetViews>
    <sheetView topLeftCell="A40" zoomScale="96" zoomScaleNormal="96" workbookViewId="0">
      <selection activeCell="L46" sqref="L46"/>
    </sheetView>
  </sheetViews>
  <sheetFormatPr defaultRowHeight="13.8" x14ac:dyDescent="0.25"/>
  <cols>
    <col min="1" max="1" width="51.5546875" style="27" customWidth="1"/>
    <col min="2" max="2" width="11.6640625" style="27" customWidth="1"/>
    <col min="3" max="3" width="12.44140625" style="27" customWidth="1"/>
    <col min="4" max="5" width="6.6640625" style="27" customWidth="1"/>
    <col min="6" max="6" width="7.109375" style="27" customWidth="1"/>
    <col min="7" max="7" width="10.6640625" style="27" customWidth="1"/>
    <col min="8" max="8" width="7.5546875" style="27" customWidth="1"/>
    <col min="9" max="9" width="7.109375" style="27" customWidth="1"/>
    <col min="10" max="10" width="8.88671875" style="27" customWidth="1"/>
    <col min="11" max="11" width="10.44140625" style="27" customWidth="1"/>
    <col min="12" max="12" width="10" style="27" customWidth="1"/>
    <col min="13" max="18" width="9.109375" style="28" hidden="1" customWidth="1"/>
    <col min="19" max="1022" width="9.109375" style="28" customWidth="1"/>
  </cols>
  <sheetData>
    <row r="1" spans="1:18" ht="15" x14ac:dyDescent="0.25">
      <c r="A1" s="288" t="s">
        <v>13</v>
      </c>
      <c r="B1" s="288"/>
      <c r="C1" s="288"/>
      <c r="D1" s="288"/>
      <c r="E1" s="288"/>
      <c r="F1" s="288"/>
      <c r="G1" s="288"/>
      <c r="H1" s="288"/>
      <c r="I1" s="288"/>
      <c r="J1" s="288"/>
      <c r="K1" s="288"/>
      <c r="L1" s="288"/>
    </row>
    <row r="2" spans="1:18" x14ac:dyDescent="0.25">
      <c r="A2" s="298" t="s">
        <v>0</v>
      </c>
      <c r="B2" s="293" t="s">
        <v>14</v>
      </c>
      <c r="C2" s="294"/>
      <c r="D2" s="294"/>
      <c r="E2" s="294"/>
      <c r="F2" s="294"/>
      <c r="G2" s="294"/>
      <c r="H2" s="294"/>
      <c r="I2" s="294"/>
      <c r="J2" s="294"/>
      <c r="K2" s="294"/>
      <c r="L2" s="295"/>
    </row>
    <row r="3" spans="1:18" ht="36.75" customHeight="1" x14ac:dyDescent="0.25">
      <c r="A3" s="299"/>
      <c r="B3" s="291" t="s">
        <v>15</v>
      </c>
      <c r="C3" s="289" t="s">
        <v>16</v>
      </c>
      <c r="D3" s="289" t="s">
        <v>17</v>
      </c>
      <c r="E3" s="296" t="s">
        <v>18</v>
      </c>
      <c r="F3" s="289" t="s">
        <v>19</v>
      </c>
      <c r="G3" s="289" t="s">
        <v>20</v>
      </c>
      <c r="H3" s="296" t="s">
        <v>21</v>
      </c>
      <c r="I3" s="296" t="s">
        <v>22</v>
      </c>
      <c r="J3" s="296" t="s">
        <v>23</v>
      </c>
      <c r="K3" s="296" t="s">
        <v>24</v>
      </c>
      <c r="L3" s="296" t="s">
        <v>25</v>
      </c>
    </row>
    <row r="4" spans="1:18" ht="90" customHeight="1" x14ac:dyDescent="0.25">
      <c r="A4" s="300"/>
      <c r="B4" s="292"/>
      <c r="C4" s="290"/>
      <c r="D4" s="290"/>
      <c r="E4" s="297"/>
      <c r="F4" s="290"/>
      <c r="G4" s="290"/>
      <c r="H4" s="297"/>
      <c r="I4" s="297"/>
      <c r="J4" s="297"/>
      <c r="K4" s="297"/>
      <c r="L4" s="297"/>
    </row>
    <row r="5" spans="1:18" ht="12.75" customHeight="1" x14ac:dyDescent="0.25">
      <c r="A5" s="120"/>
      <c r="B5" s="8" t="s">
        <v>27</v>
      </c>
      <c r="C5" s="6" t="s">
        <v>27</v>
      </c>
      <c r="D5" s="6" t="s">
        <v>27</v>
      </c>
      <c r="E5" s="6" t="s">
        <v>27</v>
      </c>
      <c r="F5" s="6" t="s">
        <v>27</v>
      </c>
      <c r="G5" s="6" t="s">
        <v>27</v>
      </c>
      <c r="H5" s="6" t="s">
        <v>28</v>
      </c>
      <c r="I5" s="6" t="s">
        <v>27</v>
      </c>
      <c r="J5" s="6" t="s">
        <v>27</v>
      </c>
      <c r="K5" s="6" t="s">
        <v>27</v>
      </c>
      <c r="L5" s="6" t="s">
        <v>27</v>
      </c>
    </row>
    <row r="6" spans="1:18" ht="13.2" x14ac:dyDescent="0.25">
      <c r="A6" s="55" t="s">
        <v>29</v>
      </c>
      <c r="B6" s="55">
        <v>16</v>
      </c>
      <c r="C6" s="55">
        <v>17</v>
      </c>
      <c r="D6" s="55">
        <v>18</v>
      </c>
      <c r="E6" s="55">
        <v>19</v>
      </c>
      <c r="F6" s="55">
        <v>20</v>
      </c>
      <c r="G6" s="55">
        <v>21</v>
      </c>
      <c r="H6" s="55">
        <v>22</v>
      </c>
      <c r="I6" s="55">
        <v>23</v>
      </c>
      <c r="J6" s="55">
        <v>24</v>
      </c>
      <c r="K6" s="55">
        <v>25</v>
      </c>
      <c r="L6" s="55">
        <v>26</v>
      </c>
    </row>
    <row r="7" spans="1:18" ht="18.75" customHeight="1" x14ac:dyDescent="0.25">
      <c r="A7" s="89" t="s">
        <v>134</v>
      </c>
      <c r="B7" s="138">
        <f>SUM(B8+B9)</f>
        <v>21416</v>
      </c>
      <c r="C7" s="138">
        <f t="shared" ref="C7:L7" si="0">SUM(C8+C9)</f>
        <v>5846</v>
      </c>
      <c r="D7" s="138">
        <f t="shared" si="0"/>
        <v>520</v>
      </c>
      <c r="E7" s="138">
        <f t="shared" si="0"/>
        <v>366</v>
      </c>
      <c r="F7" s="138">
        <f t="shared" si="0"/>
        <v>482</v>
      </c>
      <c r="G7" s="138">
        <f t="shared" si="0"/>
        <v>680</v>
      </c>
      <c r="H7" s="138">
        <f t="shared" si="0"/>
        <v>902</v>
      </c>
      <c r="I7" s="138">
        <f t="shared" si="0"/>
        <v>0</v>
      </c>
      <c r="J7" s="138">
        <f t="shared" si="0"/>
        <v>1478</v>
      </c>
      <c r="K7" s="138">
        <f t="shared" si="0"/>
        <v>31690</v>
      </c>
      <c r="L7" s="138">
        <f t="shared" si="0"/>
        <v>26594</v>
      </c>
      <c r="M7" s="29"/>
      <c r="N7" s="29"/>
      <c r="O7" s="29"/>
      <c r="P7" s="29"/>
      <c r="Q7" s="29"/>
      <c r="R7" s="29"/>
    </row>
    <row r="8" spans="1:18" ht="15" x14ac:dyDescent="0.25">
      <c r="A8" s="11" t="s">
        <v>127</v>
      </c>
      <c r="B8" s="133">
        <v>10708</v>
      </c>
      <c r="C8" s="133">
        <v>2923</v>
      </c>
      <c r="D8" s="133">
        <v>260</v>
      </c>
      <c r="E8" s="133">
        <v>183</v>
      </c>
      <c r="F8" s="133">
        <v>241</v>
      </c>
      <c r="G8" s="133">
        <v>340</v>
      </c>
      <c r="H8" s="133">
        <v>451</v>
      </c>
      <c r="I8" s="133">
        <v>0</v>
      </c>
      <c r="J8" s="133">
        <v>739</v>
      </c>
      <c r="K8" s="133">
        <v>15845</v>
      </c>
      <c r="L8" s="133">
        <v>15845</v>
      </c>
    </row>
    <row r="9" spans="1:18" ht="15.75" customHeight="1" x14ac:dyDescent="0.25">
      <c r="A9" s="11" t="s">
        <v>132</v>
      </c>
      <c r="B9" s="133">
        <v>10708</v>
      </c>
      <c r="C9" s="133">
        <v>2923</v>
      </c>
      <c r="D9" s="133">
        <v>260</v>
      </c>
      <c r="E9" s="133">
        <v>183</v>
      </c>
      <c r="F9" s="133">
        <v>241</v>
      </c>
      <c r="G9" s="133">
        <v>340</v>
      </c>
      <c r="H9" s="133">
        <v>451</v>
      </c>
      <c r="I9" s="133">
        <v>0</v>
      </c>
      <c r="J9" s="133">
        <v>739</v>
      </c>
      <c r="K9" s="133">
        <v>15845</v>
      </c>
      <c r="L9" s="133">
        <v>10749</v>
      </c>
    </row>
    <row r="10" spans="1:18" ht="14.25" customHeight="1" x14ac:dyDescent="0.25">
      <c r="A10" s="89" t="s">
        <v>133</v>
      </c>
      <c r="B10" s="138">
        <f>SUM(B11+B12)</f>
        <v>144423</v>
      </c>
      <c r="C10" s="138">
        <f t="shared" ref="C10:L10" si="1">SUM(C11+C12)</f>
        <v>31754</v>
      </c>
      <c r="D10" s="138">
        <f t="shared" si="1"/>
        <v>161</v>
      </c>
      <c r="E10" s="138">
        <f t="shared" si="1"/>
        <v>0</v>
      </c>
      <c r="F10" s="138">
        <f t="shared" si="1"/>
        <v>15</v>
      </c>
      <c r="G10" s="138">
        <f t="shared" si="1"/>
        <v>415</v>
      </c>
      <c r="H10" s="138">
        <f t="shared" si="1"/>
        <v>107</v>
      </c>
      <c r="I10" s="138">
        <f t="shared" si="1"/>
        <v>0</v>
      </c>
      <c r="J10" s="138">
        <f t="shared" si="1"/>
        <v>688</v>
      </c>
      <c r="K10" s="138">
        <f t="shared" si="1"/>
        <v>177563</v>
      </c>
      <c r="L10" s="138">
        <f t="shared" si="1"/>
        <v>141004</v>
      </c>
    </row>
    <row r="11" spans="1:18" ht="16.5" customHeight="1" x14ac:dyDescent="0.25">
      <c r="A11" s="81" t="s">
        <v>136</v>
      </c>
      <c r="B11" s="133">
        <v>64783</v>
      </c>
      <c r="C11" s="133">
        <v>14880</v>
      </c>
      <c r="D11" s="133">
        <v>80</v>
      </c>
      <c r="E11" s="133">
        <v>0</v>
      </c>
      <c r="F11" s="133">
        <v>3</v>
      </c>
      <c r="G11" s="133">
        <v>288</v>
      </c>
      <c r="H11" s="133">
        <v>41</v>
      </c>
      <c r="I11" s="133">
        <v>0</v>
      </c>
      <c r="J11" s="133">
        <v>600</v>
      </c>
      <c r="K11" s="133">
        <v>80675</v>
      </c>
      <c r="L11" s="133">
        <v>60517</v>
      </c>
    </row>
    <row r="12" spans="1:18" ht="16.5" customHeight="1" x14ac:dyDescent="0.25">
      <c r="A12" s="81" t="s">
        <v>135</v>
      </c>
      <c r="B12" s="133">
        <v>79640</v>
      </c>
      <c r="C12" s="133">
        <v>16874</v>
      </c>
      <c r="D12" s="133">
        <v>81</v>
      </c>
      <c r="E12" s="133">
        <v>0</v>
      </c>
      <c r="F12" s="133">
        <v>12</v>
      </c>
      <c r="G12" s="133">
        <v>127</v>
      </c>
      <c r="H12" s="133">
        <v>66</v>
      </c>
      <c r="I12" s="133">
        <v>0</v>
      </c>
      <c r="J12" s="133">
        <v>88</v>
      </c>
      <c r="K12" s="133">
        <v>96888</v>
      </c>
      <c r="L12" s="133">
        <v>80487</v>
      </c>
    </row>
    <row r="13" spans="1:18" ht="30" customHeight="1" x14ac:dyDescent="0.25">
      <c r="A13" s="89" t="s">
        <v>158</v>
      </c>
      <c r="B13" s="187">
        <f t="shared" ref="B13:L13" si="2">SUM(B14+B15+B16+B17)</f>
        <v>408888</v>
      </c>
      <c r="C13" s="187">
        <f t="shared" si="2"/>
        <v>35542</v>
      </c>
      <c r="D13" s="187">
        <f t="shared" si="2"/>
        <v>470</v>
      </c>
      <c r="E13" s="187">
        <f t="shared" si="2"/>
        <v>2043</v>
      </c>
      <c r="F13" s="187">
        <f t="shared" si="2"/>
        <v>182</v>
      </c>
      <c r="G13" s="187">
        <f t="shared" si="2"/>
        <v>698</v>
      </c>
      <c r="H13" s="187">
        <f t="shared" si="2"/>
        <v>814</v>
      </c>
      <c r="I13" s="187">
        <f t="shared" si="2"/>
        <v>3</v>
      </c>
      <c r="J13" s="187">
        <f t="shared" si="2"/>
        <v>7298</v>
      </c>
      <c r="K13" s="187">
        <f t="shared" si="2"/>
        <v>455938</v>
      </c>
      <c r="L13" s="187">
        <f t="shared" si="2"/>
        <v>307579</v>
      </c>
    </row>
    <row r="14" spans="1:18" ht="19.5" customHeight="1" x14ac:dyDescent="0.25">
      <c r="A14" s="11" t="s">
        <v>137</v>
      </c>
      <c r="B14" s="131">
        <v>29825</v>
      </c>
      <c r="C14" s="131">
        <v>11517</v>
      </c>
      <c r="D14" s="131">
        <v>302</v>
      </c>
      <c r="E14" s="131">
        <v>2018</v>
      </c>
      <c r="F14" s="131">
        <v>107</v>
      </c>
      <c r="G14" s="131">
        <v>568</v>
      </c>
      <c r="H14" s="131">
        <v>24</v>
      </c>
      <c r="I14" s="131">
        <v>3</v>
      </c>
      <c r="J14" s="131">
        <v>330</v>
      </c>
      <c r="K14" s="196">
        <v>44694</v>
      </c>
      <c r="L14" s="131">
        <v>28878</v>
      </c>
    </row>
    <row r="15" spans="1:18" ht="37.5" customHeight="1" x14ac:dyDescent="0.25">
      <c r="A15" s="11" t="s">
        <v>138</v>
      </c>
      <c r="B15" s="242">
        <v>7639</v>
      </c>
      <c r="C15" s="242">
        <v>1702</v>
      </c>
      <c r="D15" s="242">
        <v>93</v>
      </c>
      <c r="E15" s="242">
        <v>25</v>
      </c>
      <c r="F15" s="242">
        <v>0</v>
      </c>
      <c r="G15" s="242">
        <v>0</v>
      </c>
      <c r="H15" s="242">
        <v>0</v>
      </c>
      <c r="I15" s="242">
        <v>0</v>
      </c>
      <c r="J15" s="242">
        <v>0</v>
      </c>
      <c r="K15" s="242">
        <v>9459</v>
      </c>
      <c r="L15" s="242">
        <v>7096</v>
      </c>
      <c r="M15" s="197">
        <f t="shared" ref="M15:R15" si="3">M28+M33+M27+M41+M45</f>
        <v>0.8</v>
      </c>
      <c r="N15" s="197">
        <f t="shared" si="3"/>
        <v>0</v>
      </c>
      <c r="O15" s="197">
        <f t="shared" si="3"/>
        <v>0</v>
      </c>
      <c r="P15" s="197">
        <f t="shared" si="3"/>
        <v>0</v>
      </c>
      <c r="Q15" s="197">
        <f t="shared" si="3"/>
        <v>0</v>
      </c>
      <c r="R15" s="197">
        <f t="shared" si="3"/>
        <v>0</v>
      </c>
    </row>
    <row r="16" spans="1:18" ht="26.4" x14ac:dyDescent="0.25">
      <c r="A16" s="11" t="s">
        <v>139</v>
      </c>
      <c r="B16" s="197">
        <f>B42</f>
        <v>5978</v>
      </c>
      <c r="C16" s="197">
        <f t="shared" ref="C16:L16" si="4">C42</f>
        <v>2259</v>
      </c>
      <c r="D16" s="197">
        <f t="shared" si="4"/>
        <v>0</v>
      </c>
      <c r="E16" s="197">
        <f t="shared" si="4"/>
        <v>0</v>
      </c>
      <c r="F16" s="197">
        <f t="shared" si="4"/>
        <v>12</v>
      </c>
      <c r="G16" s="197">
        <f t="shared" si="4"/>
        <v>8</v>
      </c>
      <c r="H16" s="197">
        <f t="shared" si="4"/>
        <v>30</v>
      </c>
      <c r="I16" s="197">
        <f t="shared" si="4"/>
        <v>0</v>
      </c>
      <c r="J16" s="197">
        <f t="shared" si="4"/>
        <v>0</v>
      </c>
      <c r="K16" s="197">
        <f t="shared" si="4"/>
        <v>8287</v>
      </c>
      <c r="L16" s="197">
        <f t="shared" si="4"/>
        <v>7053</v>
      </c>
    </row>
    <row r="17" spans="1:1022" ht="15" customHeight="1" x14ac:dyDescent="0.25">
      <c r="A17" s="11" t="s">
        <v>140</v>
      </c>
      <c r="B17" s="196">
        <v>365446</v>
      </c>
      <c r="C17" s="196">
        <v>20064</v>
      </c>
      <c r="D17" s="196">
        <v>75</v>
      </c>
      <c r="E17" s="196">
        <v>0</v>
      </c>
      <c r="F17" s="196">
        <v>63</v>
      </c>
      <c r="G17" s="196">
        <v>122</v>
      </c>
      <c r="H17" s="196">
        <v>760</v>
      </c>
      <c r="I17" s="196">
        <v>0</v>
      </c>
      <c r="J17" s="196">
        <v>6968</v>
      </c>
      <c r="K17" s="196">
        <v>393498</v>
      </c>
      <c r="L17" s="196">
        <v>264552</v>
      </c>
      <c r="M17" s="30">
        <f t="shared" ref="M17:R17" ca="1" si="5">M21+M22+M23+M24</f>
        <v>78</v>
      </c>
      <c r="N17" s="30">
        <f t="shared" si="5"/>
        <v>0</v>
      </c>
      <c r="O17" s="30">
        <f t="shared" si="5"/>
        <v>0</v>
      </c>
      <c r="P17" s="30">
        <f t="shared" si="5"/>
        <v>0</v>
      </c>
      <c r="Q17" s="30">
        <f t="shared" si="5"/>
        <v>0</v>
      </c>
      <c r="R17" s="30">
        <f t="shared" si="5"/>
        <v>0</v>
      </c>
    </row>
    <row r="18" spans="1:1022" ht="26.4" x14ac:dyDescent="0.25">
      <c r="A18" s="89" t="s">
        <v>159</v>
      </c>
      <c r="B18" s="143">
        <f>SUM(B19+B20+B23+B24+B25+B26+B31)</f>
        <v>36611</v>
      </c>
      <c r="C18" s="143">
        <f t="shared" ref="C18:L18" si="6">SUM(C19+C20+C23+C24+C25+C26+C31)</f>
        <v>17961</v>
      </c>
      <c r="D18" s="143">
        <f t="shared" si="6"/>
        <v>0</v>
      </c>
      <c r="E18" s="143">
        <f t="shared" si="6"/>
        <v>43</v>
      </c>
      <c r="F18" s="143">
        <f t="shared" si="6"/>
        <v>620</v>
      </c>
      <c r="G18" s="143">
        <f t="shared" si="6"/>
        <v>350</v>
      </c>
      <c r="H18" s="143">
        <f t="shared" si="6"/>
        <v>0</v>
      </c>
      <c r="I18" s="143">
        <f t="shared" si="6"/>
        <v>458</v>
      </c>
      <c r="J18" s="143">
        <f t="shared" si="6"/>
        <v>545</v>
      </c>
      <c r="K18" s="143">
        <f t="shared" si="6"/>
        <v>56273</v>
      </c>
      <c r="L18" s="143">
        <f t="shared" si="6"/>
        <v>21808</v>
      </c>
    </row>
    <row r="19" spans="1:1022" ht="28.5" customHeight="1" x14ac:dyDescent="0.25">
      <c r="A19" s="82" t="s">
        <v>141</v>
      </c>
      <c r="B19" s="140">
        <v>34394</v>
      </c>
      <c r="C19" s="140">
        <v>12580</v>
      </c>
      <c r="D19" s="140">
        <v>0</v>
      </c>
      <c r="E19" s="140">
        <v>39</v>
      </c>
      <c r="F19" s="140">
        <v>0</v>
      </c>
      <c r="G19" s="140">
        <v>34</v>
      </c>
      <c r="H19" s="140">
        <v>0</v>
      </c>
      <c r="I19" s="140">
        <v>0</v>
      </c>
      <c r="J19" s="140">
        <v>0</v>
      </c>
      <c r="K19" s="140">
        <v>47047</v>
      </c>
      <c r="L19" s="140">
        <v>17749</v>
      </c>
      <c r="M19" s="31"/>
      <c r="N19" s="31"/>
      <c r="O19" s="31"/>
      <c r="P19" s="31"/>
      <c r="Q19" s="31"/>
      <c r="R19" s="31"/>
    </row>
    <row r="20" spans="1:1022" ht="26.25" customHeight="1" x14ac:dyDescent="0.25">
      <c r="A20" s="9" t="s">
        <v>170</v>
      </c>
      <c r="B20" s="144">
        <f>SUM(B21+B22)</f>
        <v>228</v>
      </c>
      <c r="C20" s="144">
        <f t="shared" ref="C20:L20" si="7">SUM(C21+C22)</f>
        <v>3010</v>
      </c>
      <c r="D20" s="144">
        <f t="shared" si="7"/>
        <v>0</v>
      </c>
      <c r="E20" s="144">
        <f t="shared" si="7"/>
        <v>0</v>
      </c>
      <c r="F20" s="144">
        <f t="shared" si="7"/>
        <v>0</v>
      </c>
      <c r="G20" s="144">
        <f t="shared" si="7"/>
        <v>1</v>
      </c>
      <c r="H20" s="144">
        <f t="shared" si="7"/>
        <v>0</v>
      </c>
      <c r="I20" s="144">
        <f t="shared" si="7"/>
        <v>368</v>
      </c>
      <c r="J20" s="144">
        <f t="shared" si="7"/>
        <v>153</v>
      </c>
      <c r="K20" s="144">
        <f t="shared" si="7"/>
        <v>3760</v>
      </c>
      <c r="L20" s="144">
        <f t="shared" si="7"/>
        <v>1080</v>
      </c>
      <c r="M20" s="32">
        <f ca="1">SUM(M15:M19)</f>
        <v>2950</v>
      </c>
    </row>
    <row r="21" spans="1:1022" ht="26.4" x14ac:dyDescent="0.25">
      <c r="A21" s="11" t="s">
        <v>143</v>
      </c>
      <c r="B21" s="145">
        <v>208</v>
      </c>
      <c r="C21" s="145">
        <v>422</v>
      </c>
      <c r="D21" s="145">
        <v>0</v>
      </c>
      <c r="E21" s="145">
        <v>0</v>
      </c>
      <c r="F21" s="145">
        <v>0</v>
      </c>
      <c r="G21" s="145">
        <v>1</v>
      </c>
      <c r="H21" s="145">
        <v>0</v>
      </c>
      <c r="I21" s="145">
        <v>368</v>
      </c>
      <c r="J21" s="145">
        <v>65</v>
      </c>
      <c r="K21" s="145">
        <v>1064</v>
      </c>
      <c r="L21" s="145">
        <v>616</v>
      </c>
      <c r="M21" s="34">
        <v>0</v>
      </c>
    </row>
    <row r="22" spans="1:1022" ht="15" customHeight="1" x14ac:dyDescent="0.25">
      <c r="A22" s="11" t="s">
        <v>144</v>
      </c>
      <c r="B22" s="140">
        <v>20</v>
      </c>
      <c r="C22" s="140">
        <v>2588</v>
      </c>
      <c r="D22" s="140">
        <v>0</v>
      </c>
      <c r="E22" s="140">
        <v>0</v>
      </c>
      <c r="F22" s="140">
        <v>0</v>
      </c>
      <c r="G22" s="140">
        <v>0</v>
      </c>
      <c r="H22" s="140">
        <v>0</v>
      </c>
      <c r="I22" s="140">
        <v>0</v>
      </c>
      <c r="J22" s="140">
        <v>88</v>
      </c>
      <c r="K22" s="140">
        <v>2696</v>
      </c>
      <c r="L22" s="140">
        <v>464</v>
      </c>
      <c r="M22" s="35">
        <v>46</v>
      </c>
    </row>
    <row r="23" spans="1:1022" ht="15" x14ac:dyDescent="0.25">
      <c r="A23" s="82" t="s">
        <v>145</v>
      </c>
      <c r="B23" s="133">
        <v>65</v>
      </c>
      <c r="C23" s="133">
        <v>645</v>
      </c>
      <c r="D23" s="133">
        <v>0</v>
      </c>
      <c r="E23" s="133">
        <v>0</v>
      </c>
      <c r="F23" s="133">
        <v>0</v>
      </c>
      <c r="G23" s="133">
        <v>315</v>
      </c>
      <c r="H23" s="133">
        <v>0</v>
      </c>
      <c r="I23" s="133">
        <v>90</v>
      </c>
      <c r="J23" s="133">
        <v>315</v>
      </c>
      <c r="K23" s="133">
        <v>1115</v>
      </c>
      <c r="L23" s="133">
        <v>0</v>
      </c>
      <c r="M23" s="36">
        <f ca="1">SUM(M17:M22)</f>
        <v>32</v>
      </c>
    </row>
    <row r="24" spans="1:1022" ht="26.4" x14ac:dyDescent="0.25">
      <c r="A24" s="82" t="s">
        <v>146</v>
      </c>
      <c r="B24" s="140">
        <v>3</v>
      </c>
      <c r="C24" s="140">
        <v>10</v>
      </c>
      <c r="D24" s="140">
        <v>0</v>
      </c>
      <c r="E24" s="140">
        <v>0</v>
      </c>
      <c r="F24" s="140">
        <v>620</v>
      </c>
      <c r="G24" s="140">
        <v>0</v>
      </c>
      <c r="H24" s="140">
        <v>0</v>
      </c>
      <c r="I24" s="140">
        <v>0</v>
      </c>
      <c r="J24" s="140">
        <v>69</v>
      </c>
      <c r="K24" s="140">
        <v>702</v>
      </c>
      <c r="L24" s="140">
        <v>190</v>
      </c>
      <c r="M24" s="32">
        <f ca="1">SUM(M17:M23)</f>
        <v>0</v>
      </c>
    </row>
    <row r="25" spans="1:1022" ht="15" x14ac:dyDescent="0.25">
      <c r="A25" s="82" t="s">
        <v>147</v>
      </c>
      <c r="B25" s="144"/>
      <c r="C25" s="144"/>
      <c r="D25" s="144"/>
      <c r="E25" s="144"/>
      <c r="F25" s="144"/>
      <c r="G25" s="144"/>
      <c r="H25" s="144"/>
      <c r="I25" s="144"/>
      <c r="J25" s="144"/>
      <c r="K25" s="144"/>
      <c r="L25" s="144"/>
    </row>
    <row r="26" spans="1:1022" ht="14.25" customHeight="1" x14ac:dyDescent="0.25">
      <c r="A26" s="9" t="s">
        <v>160</v>
      </c>
      <c r="B26" s="139">
        <f>SUM(B29)</f>
        <v>1652</v>
      </c>
      <c r="C26" s="139">
        <f t="shared" ref="C26:R26" si="8">SUM(C29)</f>
        <v>1121</v>
      </c>
      <c r="D26" s="139">
        <f t="shared" si="8"/>
        <v>0</v>
      </c>
      <c r="E26" s="139">
        <f t="shared" si="8"/>
        <v>0</v>
      </c>
      <c r="F26" s="139">
        <f t="shared" si="8"/>
        <v>0</v>
      </c>
      <c r="G26" s="139">
        <f t="shared" si="8"/>
        <v>0</v>
      </c>
      <c r="H26" s="139">
        <f t="shared" si="8"/>
        <v>0</v>
      </c>
      <c r="I26" s="139">
        <f t="shared" si="8"/>
        <v>0</v>
      </c>
      <c r="J26" s="139">
        <f t="shared" si="8"/>
        <v>8</v>
      </c>
      <c r="K26" s="139">
        <f t="shared" si="8"/>
        <v>2781</v>
      </c>
      <c r="L26" s="139">
        <f t="shared" si="8"/>
        <v>2158</v>
      </c>
      <c r="M26" s="84">
        <f t="shared" si="8"/>
        <v>0</v>
      </c>
      <c r="N26" s="84">
        <f t="shared" si="8"/>
        <v>0</v>
      </c>
      <c r="O26" s="84">
        <f t="shared" si="8"/>
        <v>0</v>
      </c>
      <c r="P26" s="84">
        <f t="shared" si="8"/>
        <v>0</v>
      </c>
      <c r="Q26" s="84">
        <f t="shared" si="8"/>
        <v>0</v>
      </c>
      <c r="R26" s="84">
        <f t="shared" si="8"/>
        <v>0</v>
      </c>
    </row>
    <row r="27" spans="1:1022" ht="31.5" customHeight="1" x14ac:dyDescent="0.25">
      <c r="A27" s="16" t="s">
        <v>148</v>
      </c>
      <c r="B27" s="140">
        <v>6348</v>
      </c>
      <c r="C27" s="140">
        <v>2552</v>
      </c>
      <c r="D27" s="140">
        <v>0</v>
      </c>
      <c r="E27" s="140">
        <v>96</v>
      </c>
      <c r="F27" s="140">
        <v>0</v>
      </c>
      <c r="G27" s="140">
        <v>9</v>
      </c>
      <c r="H27" s="140">
        <v>0</v>
      </c>
      <c r="I27" s="140">
        <v>0</v>
      </c>
      <c r="J27" s="140">
        <v>0</v>
      </c>
      <c r="K27" s="140">
        <v>9005</v>
      </c>
      <c r="L27" s="140">
        <v>5248</v>
      </c>
    </row>
    <row r="28" spans="1:1022" ht="48.75" customHeight="1" x14ac:dyDescent="0.25">
      <c r="A28" s="17" t="s">
        <v>149</v>
      </c>
      <c r="B28" s="140">
        <v>1755</v>
      </c>
      <c r="C28" s="140">
        <v>427</v>
      </c>
      <c r="D28" s="140">
        <v>0</v>
      </c>
      <c r="E28" s="140">
        <v>0</v>
      </c>
      <c r="F28" s="140">
        <v>0</v>
      </c>
      <c r="G28" s="140">
        <v>0</v>
      </c>
      <c r="H28" s="140">
        <v>0</v>
      </c>
      <c r="I28" s="140">
        <v>0</v>
      </c>
      <c r="J28" s="140">
        <v>0</v>
      </c>
      <c r="K28" s="140">
        <v>2182</v>
      </c>
      <c r="L28" s="140">
        <v>2113</v>
      </c>
    </row>
    <row r="29" spans="1:1022" ht="29.25" customHeight="1" x14ac:dyDescent="0.25">
      <c r="A29" s="17" t="s">
        <v>150</v>
      </c>
      <c r="B29" s="140">
        <v>1652</v>
      </c>
      <c r="C29" s="140">
        <v>1121</v>
      </c>
      <c r="D29" s="140">
        <v>0</v>
      </c>
      <c r="E29" s="140">
        <v>0</v>
      </c>
      <c r="F29" s="140">
        <v>0</v>
      </c>
      <c r="G29" s="140">
        <v>0</v>
      </c>
      <c r="H29" s="140">
        <v>0</v>
      </c>
      <c r="I29" s="140">
        <v>0</v>
      </c>
      <c r="J29" s="140">
        <v>8</v>
      </c>
      <c r="K29" s="133">
        <v>2781</v>
      </c>
      <c r="L29" s="140">
        <v>2158</v>
      </c>
    </row>
    <row r="30" spans="1:1022" s="98" customFormat="1" ht="15" x14ac:dyDescent="0.25">
      <c r="A30" s="110" t="s">
        <v>165</v>
      </c>
      <c r="B30" s="138">
        <f>SUM(B27+B28+B29)</f>
        <v>9755</v>
      </c>
      <c r="C30" s="138">
        <f t="shared" ref="C30:L30" si="9">SUM(C27+C28+C29)</f>
        <v>4100</v>
      </c>
      <c r="D30" s="138">
        <f t="shared" si="9"/>
        <v>0</v>
      </c>
      <c r="E30" s="138">
        <f t="shared" si="9"/>
        <v>96</v>
      </c>
      <c r="F30" s="138">
        <f t="shared" si="9"/>
        <v>0</v>
      </c>
      <c r="G30" s="138">
        <f t="shared" si="9"/>
        <v>9</v>
      </c>
      <c r="H30" s="138">
        <f t="shared" si="9"/>
        <v>0</v>
      </c>
      <c r="I30" s="138">
        <f t="shared" si="9"/>
        <v>0</v>
      </c>
      <c r="J30" s="138">
        <f t="shared" si="9"/>
        <v>8</v>
      </c>
      <c r="K30" s="138">
        <f t="shared" si="9"/>
        <v>13968</v>
      </c>
      <c r="L30" s="138">
        <f t="shared" si="9"/>
        <v>9519</v>
      </c>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c r="HR30" s="71"/>
      <c r="HS30" s="71"/>
      <c r="HT30" s="71"/>
      <c r="HU30" s="71"/>
      <c r="HV30" s="71"/>
      <c r="HW30" s="71"/>
      <c r="HX30" s="71"/>
      <c r="HY30" s="71"/>
      <c r="HZ30" s="71"/>
      <c r="IA30" s="71"/>
      <c r="IB30" s="71"/>
      <c r="IC30" s="71"/>
      <c r="ID30" s="71"/>
      <c r="IE30" s="71"/>
      <c r="IF30" s="71"/>
      <c r="IG30" s="71"/>
      <c r="IH30" s="71"/>
      <c r="II30" s="71"/>
      <c r="IJ30" s="71"/>
      <c r="IK30" s="71"/>
      <c r="IL30" s="71"/>
      <c r="IM30" s="71"/>
      <c r="IN30" s="71"/>
      <c r="IO30" s="71"/>
      <c r="IP30" s="71"/>
      <c r="IQ30" s="71"/>
      <c r="IR30" s="71"/>
      <c r="IS30" s="71"/>
      <c r="IT30" s="71"/>
      <c r="IU30" s="71"/>
      <c r="IV30" s="71"/>
      <c r="IW30" s="71"/>
      <c r="IX30" s="71"/>
      <c r="IY30" s="71"/>
      <c r="IZ30" s="71"/>
      <c r="JA30" s="71"/>
      <c r="JB30" s="71"/>
      <c r="JC30" s="71"/>
      <c r="JD30" s="71"/>
      <c r="JE30" s="71"/>
      <c r="JF30" s="71"/>
      <c r="JG30" s="71"/>
      <c r="JH30" s="71"/>
      <c r="JI30" s="71"/>
      <c r="JJ30" s="71"/>
      <c r="JK30" s="71"/>
      <c r="JL30" s="71"/>
      <c r="JM30" s="71"/>
      <c r="JN30" s="71"/>
      <c r="JO30" s="71"/>
      <c r="JP30" s="71"/>
      <c r="JQ30" s="71"/>
      <c r="JR30" s="71"/>
      <c r="JS30" s="71"/>
      <c r="JT30" s="71"/>
      <c r="JU30" s="71"/>
      <c r="JV30" s="71"/>
      <c r="JW30" s="71"/>
      <c r="JX30" s="71"/>
      <c r="JY30" s="71"/>
      <c r="JZ30" s="71"/>
      <c r="KA30" s="71"/>
      <c r="KB30" s="71"/>
      <c r="KC30" s="71"/>
      <c r="KD30" s="71"/>
      <c r="KE30" s="71"/>
      <c r="KF30" s="71"/>
      <c r="KG30" s="71"/>
      <c r="KH30" s="71"/>
      <c r="KI30" s="71"/>
      <c r="KJ30" s="71"/>
      <c r="KK30" s="71"/>
      <c r="KL30" s="71"/>
      <c r="KM30" s="71"/>
      <c r="KN30" s="71"/>
      <c r="KO30" s="71"/>
      <c r="KP30" s="71"/>
      <c r="KQ30" s="71"/>
      <c r="KR30" s="71"/>
      <c r="KS30" s="71"/>
      <c r="KT30" s="71"/>
      <c r="KU30" s="71"/>
      <c r="KV30" s="71"/>
      <c r="KW30" s="71"/>
      <c r="KX30" s="71"/>
      <c r="KY30" s="71"/>
      <c r="KZ30" s="71"/>
      <c r="LA30" s="71"/>
      <c r="LB30" s="71"/>
      <c r="LC30" s="71"/>
      <c r="LD30" s="71"/>
      <c r="LE30" s="71"/>
      <c r="LF30" s="71"/>
      <c r="LG30" s="71"/>
      <c r="LH30" s="71"/>
      <c r="LI30" s="71"/>
      <c r="LJ30" s="71"/>
      <c r="LK30" s="71"/>
      <c r="LL30" s="71"/>
      <c r="LM30" s="71"/>
      <c r="LN30" s="71"/>
      <c r="LO30" s="71"/>
      <c r="LP30" s="71"/>
      <c r="LQ30" s="71"/>
      <c r="LR30" s="71"/>
      <c r="LS30" s="71"/>
      <c r="LT30" s="71"/>
      <c r="LU30" s="71"/>
      <c r="LV30" s="71"/>
      <c r="LW30" s="71"/>
      <c r="LX30" s="71"/>
      <c r="LY30" s="71"/>
      <c r="LZ30" s="71"/>
      <c r="MA30" s="71"/>
      <c r="MB30" s="71"/>
      <c r="MC30" s="71"/>
      <c r="MD30" s="71"/>
      <c r="ME30" s="71"/>
      <c r="MF30" s="71"/>
      <c r="MG30" s="71"/>
      <c r="MH30" s="71"/>
      <c r="MI30" s="71"/>
      <c r="MJ30" s="71"/>
      <c r="MK30" s="71"/>
      <c r="ML30" s="71"/>
      <c r="MM30" s="71"/>
      <c r="MN30" s="71"/>
      <c r="MO30" s="71"/>
      <c r="MP30" s="71"/>
      <c r="MQ30" s="71"/>
      <c r="MR30" s="71"/>
      <c r="MS30" s="71"/>
      <c r="MT30" s="71"/>
      <c r="MU30" s="71"/>
      <c r="MV30" s="71"/>
      <c r="MW30" s="71"/>
      <c r="MX30" s="71"/>
      <c r="MY30" s="71"/>
      <c r="MZ30" s="71"/>
      <c r="NA30" s="71"/>
      <c r="NB30" s="71"/>
      <c r="NC30" s="71"/>
      <c r="ND30" s="71"/>
      <c r="NE30" s="71"/>
      <c r="NF30" s="71"/>
      <c r="NG30" s="71"/>
      <c r="NH30" s="71"/>
      <c r="NI30" s="71"/>
      <c r="NJ30" s="71"/>
      <c r="NK30" s="71"/>
      <c r="NL30" s="71"/>
      <c r="NM30" s="71"/>
      <c r="NN30" s="71"/>
      <c r="NO30" s="71"/>
      <c r="NP30" s="71"/>
      <c r="NQ30" s="71"/>
      <c r="NR30" s="71"/>
      <c r="NS30" s="71"/>
      <c r="NT30" s="71"/>
      <c r="NU30" s="71"/>
      <c r="NV30" s="71"/>
      <c r="NW30" s="71"/>
      <c r="NX30" s="71"/>
      <c r="NY30" s="71"/>
      <c r="NZ30" s="71"/>
      <c r="OA30" s="71"/>
      <c r="OB30" s="71"/>
      <c r="OC30" s="71"/>
      <c r="OD30" s="71"/>
      <c r="OE30" s="71"/>
      <c r="OF30" s="71"/>
      <c r="OG30" s="71"/>
      <c r="OH30" s="71"/>
      <c r="OI30" s="71"/>
      <c r="OJ30" s="71"/>
      <c r="OK30" s="71"/>
      <c r="OL30" s="71"/>
      <c r="OM30" s="71"/>
      <c r="ON30" s="71"/>
      <c r="OO30" s="71"/>
      <c r="OP30" s="71"/>
      <c r="OQ30" s="71"/>
      <c r="OR30" s="71"/>
      <c r="OS30" s="71"/>
      <c r="OT30" s="71"/>
      <c r="OU30" s="71"/>
      <c r="OV30" s="71"/>
      <c r="OW30" s="71"/>
      <c r="OX30" s="71"/>
      <c r="OY30" s="71"/>
      <c r="OZ30" s="71"/>
      <c r="PA30" s="71"/>
      <c r="PB30" s="71"/>
      <c r="PC30" s="71"/>
      <c r="PD30" s="71"/>
      <c r="PE30" s="71"/>
      <c r="PF30" s="71"/>
      <c r="PG30" s="71"/>
      <c r="PH30" s="71"/>
      <c r="PI30" s="71"/>
      <c r="PJ30" s="71"/>
      <c r="PK30" s="71"/>
      <c r="PL30" s="71"/>
      <c r="PM30" s="71"/>
      <c r="PN30" s="71"/>
      <c r="PO30" s="71"/>
      <c r="PP30" s="71"/>
      <c r="PQ30" s="71"/>
      <c r="PR30" s="71"/>
      <c r="PS30" s="71"/>
      <c r="PT30" s="71"/>
      <c r="PU30" s="71"/>
      <c r="PV30" s="71"/>
      <c r="PW30" s="71"/>
      <c r="PX30" s="71"/>
      <c r="PY30" s="71"/>
      <c r="PZ30" s="71"/>
      <c r="QA30" s="71"/>
      <c r="QB30" s="71"/>
      <c r="QC30" s="71"/>
      <c r="QD30" s="71"/>
      <c r="QE30" s="71"/>
      <c r="QF30" s="71"/>
      <c r="QG30" s="71"/>
      <c r="QH30" s="71"/>
      <c r="QI30" s="71"/>
      <c r="QJ30" s="71"/>
      <c r="QK30" s="71"/>
      <c r="QL30" s="71"/>
      <c r="QM30" s="71"/>
      <c r="QN30" s="71"/>
      <c r="QO30" s="71"/>
      <c r="QP30" s="71"/>
      <c r="QQ30" s="71"/>
      <c r="QR30" s="71"/>
      <c r="QS30" s="71"/>
      <c r="QT30" s="71"/>
      <c r="QU30" s="71"/>
      <c r="QV30" s="71"/>
      <c r="QW30" s="71"/>
      <c r="QX30" s="71"/>
      <c r="QY30" s="71"/>
      <c r="QZ30" s="71"/>
      <c r="RA30" s="71"/>
      <c r="RB30" s="71"/>
      <c r="RC30" s="71"/>
      <c r="RD30" s="71"/>
      <c r="RE30" s="71"/>
      <c r="RF30" s="71"/>
      <c r="RG30" s="71"/>
      <c r="RH30" s="71"/>
      <c r="RI30" s="71"/>
      <c r="RJ30" s="71"/>
      <c r="RK30" s="71"/>
      <c r="RL30" s="71"/>
      <c r="RM30" s="71"/>
      <c r="RN30" s="71"/>
      <c r="RO30" s="71"/>
      <c r="RP30" s="71"/>
      <c r="RQ30" s="71"/>
      <c r="RR30" s="71"/>
      <c r="RS30" s="71"/>
      <c r="RT30" s="71"/>
      <c r="RU30" s="71"/>
      <c r="RV30" s="71"/>
      <c r="RW30" s="71"/>
      <c r="RX30" s="71"/>
      <c r="RY30" s="71"/>
      <c r="RZ30" s="71"/>
      <c r="SA30" s="71"/>
      <c r="SB30" s="71"/>
      <c r="SC30" s="71"/>
      <c r="SD30" s="71"/>
      <c r="SE30" s="71"/>
      <c r="SF30" s="71"/>
      <c r="SG30" s="71"/>
      <c r="SH30" s="71"/>
      <c r="SI30" s="71"/>
      <c r="SJ30" s="71"/>
      <c r="SK30" s="71"/>
      <c r="SL30" s="71"/>
      <c r="SM30" s="71"/>
      <c r="SN30" s="71"/>
      <c r="SO30" s="71"/>
      <c r="SP30" s="71"/>
      <c r="SQ30" s="71"/>
      <c r="SR30" s="71"/>
      <c r="SS30" s="71"/>
      <c r="ST30" s="71"/>
      <c r="SU30" s="71"/>
      <c r="SV30" s="71"/>
      <c r="SW30" s="71"/>
      <c r="SX30" s="71"/>
      <c r="SY30" s="71"/>
      <c r="SZ30" s="71"/>
      <c r="TA30" s="71"/>
      <c r="TB30" s="71"/>
      <c r="TC30" s="71"/>
      <c r="TD30" s="71"/>
      <c r="TE30" s="71"/>
      <c r="TF30" s="71"/>
      <c r="TG30" s="71"/>
      <c r="TH30" s="71"/>
      <c r="TI30" s="71"/>
      <c r="TJ30" s="71"/>
      <c r="TK30" s="71"/>
      <c r="TL30" s="71"/>
      <c r="TM30" s="71"/>
      <c r="TN30" s="71"/>
      <c r="TO30" s="71"/>
      <c r="TP30" s="71"/>
      <c r="TQ30" s="71"/>
      <c r="TR30" s="71"/>
      <c r="TS30" s="71"/>
      <c r="TT30" s="71"/>
      <c r="TU30" s="71"/>
      <c r="TV30" s="71"/>
      <c r="TW30" s="71"/>
      <c r="TX30" s="71"/>
      <c r="TY30" s="71"/>
      <c r="TZ30" s="71"/>
      <c r="UA30" s="71"/>
      <c r="UB30" s="71"/>
      <c r="UC30" s="71"/>
      <c r="UD30" s="71"/>
      <c r="UE30" s="71"/>
      <c r="UF30" s="71"/>
      <c r="UG30" s="71"/>
      <c r="UH30" s="71"/>
      <c r="UI30" s="71"/>
      <c r="UJ30" s="71"/>
      <c r="UK30" s="71"/>
      <c r="UL30" s="71"/>
      <c r="UM30" s="71"/>
      <c r="UN30" s="71"/>
      <c r="UO30" s="71"/>
      <c r="UP30" s="71"/>
      <c r="UQ30" s="71"/>
      <c r="UR30" s="71"/>
      <c r="US30" s="71"/>
      <c r="UT30" s="71"/>
      <c r="UU30" s="71"/>
      <c r="UV30" s="71"/>
      <c r="UW30" s="71"/>
      <c r="UX30" s="71"/>
      <c r="UY30" s="71"/>
      <c r="UZ30" s="71"/>
      <c r="VA30" s="71"/>
      <c r="VB30" s="71"/>
      <c r="VC30" s="71"/>
      <c r="VD30" s="71"/>
      <c r="VE30" s="71"/>
      <c r="VF30" s="71"/>
      <c r="VG30" s="71"/>
      <c r="VH30" s="71"/>
      <c r="VI30" s="71"/>
      <c r="VJ30" s="71"/>
      <c r="VK30" s="71"/>
      <c r="VL30" s="71"/>
      <c r="VM30" s="71"/>
      <c r="VN30" s="71"/>
      <c r="VO30" s="71"/>
      <c r="VP30" s="71"/>
      <c r="VQ30" s="71"/>
      <c r="VR30" s="71"/>
      <c r="VS30" s="71"/>
      <c r="VT30" s="71"/>
      <c r="VU30" s="71"/>
      <c r="VV30" s="71"/>
      <c r="VW30" s="71"/>
      <c r="VX30" s="71"/>
      <c r="VY30" s="71"/>
      <c r="VZ30" s="71"/>
      <c r="WA30" s="71"/>
      <c r="WB30" s="71"/>
      <c r="WC30" s="71"/>
      <c r="WD30" s="71"/>
      <c r="WE30" s="71"/>
      <c r="WF30" s="71"/>
      <c r="WG30" s="71"/>
      <c r="WH30" s="71"/>
      <c r="WI30" s="71"/>
      <c r="WJ30" s="71"/>
      <c r="WK30" s="71"/>
      <c r="WL30" s="71"/>
      <c r="WM30" s="71"/>
      <c r="WN30" s="71"/>
      <c r="WO30" s="71"/>
      <c r="WP30" s="71"/>
      <c r="WQ30" s="71"/>
      <c r="WR30" s="71"/>
      <c r="WS30" s="71"/>
      <c r="WT30" s="71"/>
      <c r="WU30" s="71"/>
      <c r="WV30" s="71"/>
      <c r="WW30" s="71"/>
      <c r="WX30" s="71"/>
      <c r="WY30" s="71"/>
      <c r="WZ30" s="71"/>
      <c r="XA30" s="71"/>
      <c r="XB30" s="71"/>
      <c r="XC30" s="71"/>
      <c r="XD30" s="71"/>
      <c r="XE30" s="71"/>
      <c r="XF30" s="71"/>
      <c r="XG30" s="71"/>
      <c r="XH30" s="71"/>
      <c r="XI30" s="71"/>
      <c r="XJ30" s="71"/>
      <c r="XK30" s="71"/>
      <c r="XL30" s="71"/>
      <c r="XM30" s="71"/>
      <c r="XN30" s="71"/>
      <c r="XO30" s="71"/>
      <c r="XP30" s="71"/>
      <c r="XQ30" s="71"/>
      <c r="XR30" s="71"/>
      <c r="XS30" s="71"/>
      <c r="XT30" s="71"/>
      <c r="XU30" s="71"/>
      <c r="XV30" s="71"/>
      <c r="XW30" s="71"/>
      <c r="XX30" s="71"/>
      <c r="XY30" s="71"/>
      <c r="XZ30" s="71"/>
      <c r="YA30" s="71"/>
      <c r="YB30" s="71"/>
      <c r="YC30" s="71"/>
      <c r="YD30" s="71"/>
      <c r="YE30" s="71"/>
      <c r="YF30" s="71"/>
      <c r="YG30" s="71"/>
      <c r="YH30" s="71"/>
      <c r="YI30" s="71"/>
      <c r="YJ30" s="71"/>
      <c r="YK30" s="71"/>
      <c r="YL30" s="71"/>
      <c r="YM30" s="71"/>
      <c r="YN30" s="71"/>
      <c r="YO30" s="71"/>
      <c r="YP30" s="71"/>
      <c r="YQ30" s="71"/>
      <c r="YR30" s="71"/>
      <c r="YS30" s="71"/>
      <c r="YT30" s="71"/>
      <c r="YU30" s="71"/>
      <c r="YV30" s="71"/>
      <c r="YW30" s="71"/>
      <c r="YX30" s="71"/>
      <c r="YY30" s="71"/>
      <c r="YZ30" s="71"/>
      <c r="ZA30" s="71"/>
      <c r="ZB30" s="71"/>
      <c r="ZC30" s="71"/>
      <c r="ZD30" s="71"/>
      <c r="ZE30" s="71"/>
      <c r="ZF30" s="71"/>
      <c r="ZG30" s="71"/>
      <c r="ZH30" s="71"/>
      <c r="ZI30" s="71"/>
      <c r="ZJ30" s="71"/>
      <c r="ZK30" s="71"/>
      <c r="ZL30" s="71"/>
      <c r="ZM30" s="71"/>
      <c r="ZN30" s="71"/>
      <c r="ZO30" s="71"/>
      <c r="ZP30" s="71"/>
      <c r="ZQ30" s="71"/>
      <c r="ZR30" s="71"/>
      <c r="ZS30" s="71"/>
      <c r="ZT30" s="71"/>
      <c r="ZU30" s="71"/>
      <c r="ZV30" s="71"/>
      <c r="ZW30" s="71"/>
      <c r="ZX30" s="71"/>
      <c r="ZY30" s="71"/>
      <c r="ZZ30" s="71"/>
      <c r="AAA30" s="71"/>
      <c r="AAB30" s="71"/>
      <c r="AAC30" s="71"/>
      <c r="AAD30" s="71"/>
      <c r="AAE30" s="71"/>
      <c r="AAF30" s="71"/>
      <c r="AAG30" s="71"/>
      <c r="AAH30" s="71"/>
      <c r="AAI30" s="71"/>
      <c r="AAJ30" s="71"/>
      <c r="AAK30" s="71"/>
      <c r="AAL30" s="71"/>
      <c r="AAM30" s="71"/>
      <c r="AAN30" s="71"/>
      <c r="AAO30" s="71"/>
      <c r="AAP30" s="71"/>
      <c r="AAQ30" s="71"/>
      <c r="AAR30" s="71"/>
      <c r="AAS30" s="71"/>
      <c r="AAT30" s="71"/>
      <c r="AAU30" s="71"/>
      <c r="AAV30" s="71"/>
      <c r="AAW30" s="71"/>
      <c r="AAX30" s="71"/>
      <c r="AAY30" s="71"/>
      <c r="AAZ30" s="71"/>
      <c r="ABA30" s="71"/>
      <c r="ABB30" s="71"/>
      <c r="ABC30" s="71"/>
      <c r="ABD30" s="71"/>
      <c r="ABE30" s="71"/>
      <c r="ABF30" s="71"/>
      <c r="ABG30" s="71"/>
      <c r="ABH30" s="71"/>
      <c r="ABI30" s="71"/>
      <c r="ABJ30" s="71"/>
      <c r="ABK30" s="71"/>
      <c r="ABL30" s="71"/>
      <c r="ABM30" s="71"/>
      <c r="ABN30" s="71"/>
      <c r="ABO30" s="71"/>
      <c r="ABP30" s="71"/>
      <c r="ABQ30" s="71"/>
      <c r="ABR30" s="71"/>
      <c r="ABS30" s="71"/>
      <c r="ABT30" s="71"/>
      <c r="ABU30" s="71"/>
      <c r="ABV30" s="71"/>
      <c r="ABW30" s="71"/>
      <c r="ABX30" s="71"/>
      <c r="ABY30" s="71"/>
      <c r="ABZ30" s="71"/>
      <c r="ACA30" s="71"/>
      <c r="ACB30" s="71"/>
      <c r="ACC30" s="71"/>
      <c r="ACD30" s="71"/>
      <c r="ACE30" s="71"/>
      <c r="ACF30" s="71"/>
      <c r="ACG30" s="71"/>
      <c r="ACH30" s="71"/>
      <c r="ACI30" s="71"/>
      <c r="ACJ30" s="71"/>
      <c r="ACK30" s="71"/>
      <c r="ACL30" s="71"/>
      <c r="ACM30" s="71"/>
      <c r="ACN30" s="71"/>
      <c r="ACO30" s="71"/>
      <c r="ACP30" s="71"/>
      <c r="ACQ30" s="71"/>
      <c r="ACR30" s="71"/>
      <c r="ACS30" s="71"/>
      <c r="ACT30" s="71"/>
      <c r="ACU30" s="71"/>
      <c r="ACV30" s="71"/>
      <c r="ACW30" s="71"/>
      <c r="ACX30" s="71"/>
      <c r="ACY30" s="71"/>
      <c r="ACZ30" s="71"/>
      <c r="ADA30" s="71"/>
      <c r="ADB30" s="71"/>
      <c r="ADC30" s="71"/>
      <c r="ADD30" s="71"/>
      <c r="ADE30" s="71"/>
      <c r="ADF30" s="71"/>
      <c r="ADG30" s="71"/>
      <c r="ADH30" s="71"/>
      <c r="ADI30" s="71"/>
      <c r="ADJ30" s="71"/>
      <c r="ADK30" s="71"/>
      <c r="ADL30" s="71"/>
      <c r="ADM30" s="71"/>
      <c r="ADN30" s="71"/>
      <c r="ADO30" s="71"/>
      <c r="ADP30" s="71"/>
      <c r="ADQ30" s="71"/>
      <c r="ADR30" s="71"/>
      <c r="ADS30" s="71"/>
      <c r="ADT30" s="71"/>
      <c r="ADU30" s="71"/>
      <c r="ADV30" s="71"/>
      <c r="ADW30" s="71"/>
      <c r="ADX30" s="71"/>
      <c r="ADY30" s="71"/>
      <c r="ADZ30" s="71"/>
      <c r="AEA30" s="71"/>
      <c r="AEB30" s="71"/>
      <c r="AEC30" s="71"/>
      <c r="AED30" s="71"/>
      <c r="AEE30" s="71"/>
      <c r="AEF30" s="71"/>
      <c r="AEG30" s="71"/>
      <c r="AEH30" s="71"/>
      <c r="AEI30" s="71"/>
      <c r="AEJ30" s="71"/>
      <c r="AEK30" s="71"/>
      <c r="AEL30" s="71"/>
      <c r="AEM30" s="71"/>
      <c r="AEN30" s="71"/>
      <c r="AEO30" s="71"/>
      <c r="AEP30" s="71"/>
      <c r="AEQ30" s="71"/>
      <c r="AER30" s="71"/>
      <c r="AES30" s="71"/>
      <c r="AET30" s="71"/>
      <c r="AEU30" s="71"/>
      <c r="AEV30" s="71"/>
      <c r="AEW30" s="71"/>
      <c r="AEX30" s="71"/>
      <c r="AEY30" s="71"/>
      <c r="AEZ30" s="71"/>
      <c r="AFA30" s="71"/>
      <c r="AFB30" s="71"/>
      <c r="AFC30" s="71"/>
      <c r="AFD30" s="71"/>
      <c r="AFE30" s="71"/>
      <c r="AFF30" s="71"/>
      <c r="AFG30" s="71"/>
      <c r="AFH30" s="71"/>
      <c r="AFI30" s="71"/>
      <c r="AFJ30" s="71"/>
      <c r="AFK30" s="71"/>
      <c r="AFL30" s="71"/>
      <c r="AFM30" s="71"/>
      <c r="AFN30" s="71"/>
      <c r="AFO30" s="71"/>
      <c r="AFP30" s="71"/>
      <c r="AFQ30" s="71"/>
      <c r="AFR30" s="71"/>
      <c r="AFS30" s="71"/>
      <c r="AFT30" s="71"/>
      <c r="AFU30" s="71"/>
      <c r="AFV30" s="71"/>
      <c r="AFW30" s="71"/>
      <c r="AFX30" s="71"/>
      <c r="AFY30" s="71"/>
      <c r="AFZ30" s="71"/>
      <c r="AGA30" s="71"/>
      <c r="AGB30" s="71"/>
      <c r="AGC30" s="71"/>
      <c r="AGD30" s="71"/>
      <c r="AGE30" s="71"/>
      <c r="AGF30" s="71"/>
      <c r="AGG30" s="71"/>
      <c r="AGH30" s="71"/>
      <c r="AGI30" s="71"/>
      <c r="AGJ30" s="71"/>
      <c r="AGK30" s="71"/>
      <c r="AGL30" s="71"/>
      <c r="AGM30" s="71"/>
      <c r="AGN30" s="71"/>
      <c r="AGO30" s="71"/>
      <c r="AGP30" s="71"/>
      <c r="AGQ30" s="71"/>
      <c r="AGR30" s="71"/>
      <c r="AGS30" s="71"/>
      <c r="AGT30" s="71"/>
      <c r="AGU30" s="71"/>
      <c r="AGV30" s="71"/>
      <c r="AGW30" s="71"/>
      <c r="AGX30" s="71"/>
      <c r="AGY30" s="71"/>
      <c r="AGZ30" s="71"/>
      <c r="AHA30" s="71"/>
      <c r="AHB30" s="71"/>
      <c r="AHC30" s="71"/>
      <c r="AHD30" s="71"/>
      <c r="AHE30" s="71"/>
      <c r="AHF30" s="71"/>
      <c r="AHG30" s="71"/>
      <c r="AHH30" s="71"/>
      <c r="AHI30" s="71"/>
      <c r="AHJ30" s="71"/>
      <c r="AHK30" s="71"/>
      <c r="AHL30" s="71"/>
      <c r="AHM30" s="71"/>
      <c r="AHN30" s="71"/>
      <c r="AHO30" s="71"/>
      <c r="AHP30" s="71"/>
      <c r="AHQ30" s="71"/>
      <c r="AHR30" s="71"/>
      <c r="AHS30" s="71"/>
      <c r="AHT30" s="71"/>
      <c r="AHU30" s="71"/>
      <c r="AHV30" s="71"/>
      <c r="AHW30" s="71"/>
      <c r="AHX30" s="71"/>
      <c r="AHY30" s="71"/>
      <c r="AHZ30" s="71"/>
      <c r="AIA30" s="71"/>
      <c r="AIB30" s="71"/>
      <c r="AIC30" s="71"/>
      <c r="AID30" s="71"/>
      <c r="AIE30" s="71"/>
      <c r="AIF30" s="71"/>
      <c r="AIG30" s="71"/>
      <c r="AIH30" s="71"/>
      <c r="AII30" s="71"/>
      <c r="AIJ30" s="71"/>
      <c r="AIK30" s="71"/>
      <c r="AIL30" s="71"/>
      <c r="AIM30" s="71"/>
      <c r="AIN30" s="71"/>
      <c r="AIO30" s="71"/>
      <c r="AIP30" s="71"/>
      <c r="AIQ30" s="71"/>
      <c r="AIR30" s="71"/>
      <c r="AIS30" s="71"/>
      <c r="AIT30" s="71"/>
      <c r="AIU30" s="71"/>
      <c r="AIV30" s="71"/>
      <c r="AIW30" s="71"/>
      <c r="AIX30" s="71"/>
      <c r="AIY30" s="71"/>
      <c r="AIZ30" s="71"/>
      <c r="AJA30" s="71"/>
      <c r="AJB30" s="71"/>
      <c r="AJC30" s="71"/>
      <c r="AJD30" s="71"/>
      <c r="AJE30" s="71"/>
      <c r="AJF30" s="71"/>
      <c r="AJG30" s="71"/>
      <c r="AJH30" s="71"/>
      <c r="AJI30" s="71"/>
      <c r="AJJ30" s="71"/>
      <c r="AJK30" s="71"/>
      <c r="AJL30" s="71"/>
      <c r="AJM30" s="71"/>
      <c r="AJN30" s="71"/>
      <c r="AJO30" s="71"/>
      <c r="AJP30" s="71"/>
      <c r="AJQ30" s="71"/>
      <c r="AJR30" s="71"/>
      <c r="AJS30" s="71"/>
      <c r="AJT30" s="71"/>
      <c r="AJU30" s="71"/>
      <c r="AJV30" s="71"/>
      <c r="AJW30" s="71"/>
      <c r="AJX30" s="71"/>
      <c r="AJY30" s="71"/>
      <c r="AJZ30" s="71"/>
      <c r="AKA30" s="71"/>
      <c r="AKB30" s="71"/>
      <c r="AKC30" s="71"/>
      <c r="AKD30" s="71"/>
      <c r="AKE30" s="71"/>
      <c r="AKF30" s="71"/>
      <c r="AKG30" s="71"/>
      <c r="AKH30" s="71"/>
      <c r="AKI30" s="71"/>
      <c r="AKJ30" s="71"/>
      <c r="AKK30" s="71"/>
      <c r="AKL30" s="71"/>
      <c r="AKM30" s="71"/>
      <c r="AKN30" s="71"/>
      <c r="AKO30" s="71"/>
      <c r="AKP30" s="71"/>
      <c r="AKQ30" s="71"/>
      <c r="AKR30" s="71"/>
      <c r="AKS30" s="71"/>
      <c r="AKT30" s="71"/>
      <c r="AKU30" s="71"/>
      <c r="AKV30" s="71"/>
      <c r="AKW30" s="71"/>
      <c r="AKX30" s="71"/>
      <c r="AKY30" s="71"/>
      <c r="AKZ30" s="71"/>
      <c r="ALA30" s="71"/>
      <c r="ALB30" s="71"/>
      <c r="ALC30" s="71"/>
      <c r="ALD30" s="71"/>
      <c r="ALE30" s="71"/>
      <c r="ALF30" s="71"/>
      <c r="ALG30" s="71"/>
      <c r="ALH30" s="71"/>
      <c r="ALI30" s="71"/>
      <c r="ALJ30" s="71"/>
      <c r="ALK30" s="71"/>
      <c r="ALL30" s="71"/>
      <c r="ALM30" s="71"/>
      <c r="ALN30" s="71"/>
      <c r="ALO30" s="71"/>
      <c r="ALP30" s="71"/>
      <c r="ALQ30" s="71"/>
      <c r="ALR30" s="71"/>
      <c r="ALS30" s="71"/>
      <c r="ALT30" s="71"/>
      <c r="ALU30" s="71"/>
      <c r="ALV30" s="71"/>
      <c r="ALW30" s="71"/>
      <c r="ALX30" s="71"/>
      <c r="ALY30" s="71"/>
      <c r="ALZ30" s="71"/>
      <c r="AMA30" s="71"/>
      <c r="AMB30" s="71"/>
      <c r="AMC30" s="71"/>
      <c r="AMD30" s="71"/>
      <c r="AME30" s="71"/>
      <c r="AMF30" s="71"/>
      <c r="AMG30" s="71"/>
      <c r="AMH30" s="71"/>
    </row>
    <row r="31" spans="1:1022" ht="15" x14ac:dyDescent="0.25">
      <c r="A31" s="18" t="s">
        <v>161</v>
      </c>
      <c r="B31" s="139">
        <f t="shared" ref="B31:L31" si="10">SUM(B34)</f>
        <v>269</v>
      </c>
      <c r="C31" s="139">
        <f t="shared" si="10"/>
        <v>595</v>
      </c>
      <c r="D31" s="139">
        <f t="shared" si="10"/>
        <v>0</v>
      </c>
      <c r="E31" s="139">
        <f t="shared" si="10"/>
        <v>4</v>
      </c>
      <c r="F31" s="139">
        <f t="shared" si="10"/>
        <v>0</v>
      </c>
      <c r="G31" s="139">
        <f t="shared" si="10"/>
        <v>0</v>
      </c>
      <c r="H31" s="139">
        <f t="shared" si="10"/>
        <v>0</v>
      </c>
      <c r="I31" s="139">
        <f t="shared" si="10"/>
        <v>0</v>
      </c>
      <c r="J31" s="139">
        <f t="shared" si="10"/>
        <v>0</v>
      </c>
      <c r="K31" s="139">
        <f t="shared" si="10"/>
        <v>868</v>
      </c>
      <c r="L31" s="139">
        <f t="shared" si="10"/>
        <v>631</v>
      </c>
      <c r="M31" s="37">
        <f t="shared" ref="M31:R31" si="11">M32+M33</f>
        <v>960.8</v>
      </c>
      <c r="N31" s="37">
        <f t="shared" si="11"/>
        <v>538</v>
      </c>
      <c r="O31" s="37">
        <f t="shared" si="11"/>
        <v>0</v>
      </c>
      <c r="P31" s="37">
        <f t="shared" si="11"/>
        <v>0</v>
      </c>
      <c r="Q31" s="37">
        <f t="shared" si="11"/>
        <v>0</v>
      </c>
      <c r="R31" s="37">
        <f t="shared" si="11"/>
        <v>0</v>
      </c>
    </row>
    <row r="32" spans="1:1022" ht="15" customHeight="1" x14ac:dyDescent="0.25">
      <c r="A32" s="11" t="s">
        <v>128</v>
      </c>
      <c r="B32" s="134">
        <v>724</v>
      </c>
      <c r="C32" s="133">
        <v>897</v>
      </c>
      <c r="D32" s="133">
        <v>0</v>
      </c>
      <c r="E32" s="133">
        <v>40</v>
      </c>
      <c r="F32" s="133">
        <v>0</v>
      </c>
      <c r="G32" s="133">
        <v>0</v>
      </c>
      <c r="H32" s="133">
        <v>0</v>
      </c>
      <c r="I32" s="133">
        <v>0</v>
      </c>
      <c r="J32" s="133">
        <v>0</v>
      </c>
      <c r="K32" s="133">
        <v>1661</v>
      </c>
      <c r="L32" s="133">
        <v>890</v>
      </c>
      <c r="M32" s="38">
        <v>960</v>
      </c>
      <c r="N32" s="38">
        <v>538</v>
      </c>
    </row>
    <row r="33" spans="1:1022" ht="39.6" x14ac:dyDescent="0.25">
      <c r="A33" s="11" t="s">
        <v>129</v>
      </c>
      <c r="B33" s="133">
        <v>1710</v>
      </c>
      <c r="C33" s="133">
        <v>658</v>
      </c>
      <c r="D33" s="133">
        <v>0</v>
      </c>
      <c r="E33" s="133">
        <v>0</v>
      </c>
      <c r="F33" s="133">
        <v>0</v>
      </c>
      <c r="G33" s="133">
        <v>0</v>
      </c>
      <c r="H33" s="133">
        <v>0</v>
      </c>
      <c r="I33" s="133">
        <v>0</v>
      </c>
      <c r="J33" s="133">
        <v>0</v>
      </c>
      <c r="K33" s="133">
        <v>2368</v>
      </c>
      <c r="L33" s="133">
        <v>1080</v>
      </c>
      <c r="M33" s="39">
        <v>0.8</v>
      </c>
    </row>
    <row r="34" spans="1:1022" ht="26.4" x14ac:dyDescent="0.25">
      <c r="A34" s="11" t="s">
        <v>130</v>
      </c>
      <c r="B34" s="133">
        <v>269</v>
      </c>
      <c r="C34" s="133">
        <v>595</v>
      </c>
      <c r="D34" s="133">
        <v>0</v>
      </c>
      <c r="E34" s="133">
        <v>4</v>
      </c>
      <c r="F34" s="133">
        <v>0</v>
      </c>
      <c r="G34" s="133">
        <v>0</v>
      </c>
      <c r="H34" s="133">
        <v>0</v>
      </c>
      <c r="I34" s="133">
        <v>0</v>
      </c>
      <c r="J34" s="133">
        <v>0</v>
      </c>
      <c r="K34" s="202">
        <v>868</v>
      </c>
      <c r="L34" s="133">
        <v>631</v>
      </c>
    </row>
    <row r="35" spans="1:1022" s="98" customFormat="1" ht="15" x14ac:dyDescent="0.25">
      <c r="A35" s="109" t="s">
        <v>166</v>
      </c>
      <c r="B35" s="138">
        <f>SUM(B32+B33+B34)</f>
        <v>2703</v>
      </c>
      <c r="C35" s="138">
        <f t="shared" ref="C35:R35" si="12">SUM(C32+C33+C34)</f>
        <v>2150</v>
      </c>
      <c r="D35" s="138">
        <f t="shared" si="12"/>
        <v>0</v>
      </c>
      <c r="E35" s="138">
        <f t="shared" si="12"/>
        <v>44</v>
      </c>
      <c r="F35" s="138">
        <f t="shared" si="12"/>
        <v>0</v>
      </c>
      <c r="G35" s="138">
        <f t="shared" si="12"/>
        <v>0</v>
      </c>
      <c r="H35" s="138">
        <f t="shared" si="12"/>
        <v>0</v>
      </c>
      <c r="I35" s="138">
        <f t="shared" si="12"/>
        <v>0</v>
      </c>
      <c r="J35" s="138">
        <f t="shared" si="12"/>
        <v>0</v>
      </c>
      <c r="K35" s="138">
        <f t="shared" si="12"/>
        <v>4897</v>
      </c>
      <c r="L35" s="138">
        <f t="shared" si="12"/>
        <v>2601</v>
      </c>
      <c r="M35" s="85">
        <f t="shared" si="12"/>
        <v>960.8</v>
      </c>
      <c r="N35" s="85">
        <f t="shared" si="12"/>
        <v>538</v>
      </c>
      <c r="O35" s="85">
        <f t="shared" si="12"/>
        <v>0</v>
      </c>
      <c r="P35" s="85">
        <f t="shared" si="12"/>
        <v>0</v>
      </c>
      <c r="Q35" s="85">
        <f t="shared" si="12"/>
        <v>0</v>
      </c>
      <c r="R35" s="85">
        <f t="shared" si="12"/>
        <v>0</v>
      </c>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1"/>
      <c r="GM35" s="71"/>
      <c r="GN35" s="71"/>
      <c r="GO35" s="71"/>
      <c r="GP35" s="71"/>
      <c r="GQ35" s="71"/>
      <c r="GR35" s="71"/>
      <c r="GS35" s="71"/>
      <c r="GT35" s="71"/>
      <c r="GU35" s="71"/>
      <c r="GV35" s="71"/>
      <c r="GW35" s="71"/>
      <c r="GX35" s="71"/>
      <c r="GY35" s="71"/>
      <c r="GZ35" s="71"/>
      <c r="HA35" s="71"/>
      <c r="HB35" s="71"/>
      <c r="HC35" s="71"/>
      <c r="HD35" s="71"/>
      <c r="HE35" s="71"/>
      <c r="HF35" s="71"/>
      <c r="HG35" s="71"/>
      <c r="HH35" s="71"/>
      <c r="HI35" s="71"/>
      <c r="HJ35" s="71"/>
      <c r="HK35" s="71"/>
      <c r="HL35" s="71"/>
      <c r="HM35" s="71"/>
      <c r="HN35" s="71"/>
      <c r="HO35" s="71"/>
      <c r="HP35" s="71"/>
      <c r="HQ35" s="71"/>
      <c r="HR35" s="71"/>
      <c r="HS35" s="71"/>
      <c r="HT35" s="71"/>
      <c r="HU35" s="71"/>
      <c r="HV35" s="71"/>
      <c r="HW35" s="71"/>
      <c r="HX35" s="71"/>
      <c r="HY35" s="71"/>
      <c r="HZ35" s="71"/>
      <c r="IA35" s="71"/>
      <c r="IB35" s="71"/>
      <c r="IC35" s="71"/>
      <c r="ID35" s="71"/>
      <c r="IE35" s="71"/>
      <c r="IF35" s="71"/>
      <c r="IG35" s="71"/>
      <c r="IH35" s="71"/>
      <c r="II35" s="71"/>
      <c r="IJ35" s="71"/>
      <c r="IK35" s="71"/>
      <c r="IL35" s="71"/>
      <c r="IM35" s="71"/>
      <c r="IN35" s="71"/>
      <c r="IO35" s="71"/>
      <c r="IP35" s="71"/>
      <c r="IQ35" s="71"/>
      <c r="IR35" s="71"/>
      <c r="IS35" s="71"/>
      <c r="IT35" s="71"/>
      <c r="IU35" s="71"/>
      <c r="IV35" s="71"/>
      <c r="IW35" s="71"/>
      <c r="IX35" s="71"/>
      <c r="IY35" s="71"/>
      <c r="IZ35" s="71"/>
      <c r="JA35" s="71"/>
      <c r="JB35" s="71"/>
      <c r="JC35" s="71"/>
      <c r="JD35" s="71"/>
      <c r="JE35" s="71"/>
      <c r="JF35" s="71"/>
      <c r="JG35" s="71"/>
      <c r="JH35" s="71"/>
      <c r="JI35" s="71"/>
      <c r="JJ35" s="71"/>
      <c r="JK35" s="71"/>
      <c r="JL35" s="71"/>
      <c r="JM35" s="71"/>
      <c r="JN35" s="71"/>
      <c r="JO35" s="71"/>
      <c r="JP35" s="71"/>
      <c r="JQ35" s="71"/>
      <c r="JR35" s="71"/>
      <c r="JS35" s="71"/>
      <c r="JT35" s="71"/>
      <c r="JU35" s="71"/>
      <c r="JV35" s="71"/>
      <c r="JW35" s="71"/>
      <c r="JX35" s="71"/>
      <c r="JY35" s="71"/>
      <c r="JZ35" s="71"/>
      <c r="KA35" s="71"/>
      <c r="KB35" s="71"/>
      <c r="KC35" s="71"/>
      <c r="KD35" s="71"/>
      <c r="KE35" s="71"/>
      <c r="KF35" s="71"/>
      <c r="KG35" s="71"/>
      <c r="KH35" s="71"/>
      <c r="KI35" s="71"/>
      <c r="KJ35" s="71"/>
      <c r="KK35" s="71"/>
      <c r="KL35" s="71"/>
      <c r="KM35" s="71"/>
      <c r="KN35" s="71"/>
      <c r="KO35" s="71"/>
      <c r="KP35" s="71"/>
      <c r="KQ35" s="71"/>
      <c r="KR35" s="71"/>
      <c r="KS35" s="71"/>
      <c r="KT35" s="71"/>
      <c r="KU35" s="71"/>
      <c r="KV35" s="71"/>
      <c r="KW35" s="71"/>
      <c r="KX35" s="71"/>
      <c r="KY35" s="71"/>
      <c r="KZ35" s="71"/>
      <c r="LA35" s="71"/>
      <c r="LB35" s="71"/>
      <c r="LC35" s="71"/>
      <c r="LD35" s="71"/>
      <c r="LE35" s="71"/>
      <c r="LF35" s="71"/>
      <c r="LG35" s="71"/>
      <c r="LH35" s="71"/>
      <c r="LI35" s="71"/>
      <c r="LJ35" s="71"/>
      <c r="LK35" s="71"/>
      <c r="LL35" s="71"/>
      <c r="LM35" s="71"/>
      <c r="LN35" s="71"/>
      <c r="LO35" s="71"/>
      <c r="LP35" s="71"/>
      <c r="LQ35" s="71"/>
      <c r="LR35" s="71"/>
      <c r="LS35" s="71"/>
      <c r="LT35" s="71"/>
      <c r="LU35" s="71"/>
      <c r="LV35" s="71"/>
      <c r="LW35" s="71"/>
      <c r="LX35" s="71"/>
      <c r="LY35" s="71"/>
      <c r="LZ35" s="71"/>
      <c r="MA35" s="71"/>
      <c r="MB35" s="71"/>
      <c r="MC35" s="71"/>
      <c r="MD35" s="71"/>
      <c r="ME35" s="71"/>
      <c r="MF35" s="71"/>
      <c r="MG35" s="71"/>
      <c r="MH35" s="71"/>
      <c r="MI35" s="71"/>
      <c r="MJ35" s="71"/>
      <c r="MK35" s="71"/>
      <c r="ML35" s="71"/>
      <c r="MM35" s="71"/>
      <c r="MN35" s="71"/>
      <c r="MO35" s="71"/>
      <c r="MP35" s="71"/>
      <c r="MQ35" s="71"/>
      <c r="MR35" s="71"/>
      <c r="MS35" s="71"/>
      <c r="MT35" s="71"/>
      <c r="MU35" s="71"/>
      <c r="MV35" s="71"/>
      <c r="MW35" s="71"/>
      <c r="MX35" s="71"/>
      <c r="MY35" s="71"/>
      <c r="MZ35" s="71"/>
      <c r="NA35" s="71"/>
      <c r="NB35" s="71"/>
      <c r="NC35" s="71"/>
      <c r="ND35" s="71"/>
      <c r="NE35" s="71"/>
      <c r="NF35" s="71"/>
      <c r="NG35" s="71"/>
      <c r="NH35" s="71"/>
      <c r="NI35" s="71"/>
      <c r="NJ35" s="71"/>
      <c r="NK35" s="71"/>
      <c r="NL35" s="71"/>
      <c r="NM35" s="71"/>
      <c r="NN35" s="71"/>
      <c r="NO35" s="71"/>
      <c r="NP35" s="71"/>
      <c r="NQ35" s="71"/>
      <c r="NR35" s="71"/>
      <c r="NS35" s="71"/>
      <c r="NT35" s="71"/>
      <c r="NU35" s="71"/>
      <c r="NV35" s="71"/>
      <c r="NW35" s="71"/>
      <c r="NX35" s="71"/>
      <c r="NY35" s="71"/>
      <c r="NZ35" s="71"/>
      <c r="OA35" s="71"/>
      <c r="OB35" s="71"/>
      <c r="OC35" s="71"/>
      <c r="OD35" s="71"/>
      <c r="OE35" s="71"/>
      <c r="OF35" s="71"/>
      <c r="OG35" s="71"/>
      <c r="OH35" s="71"/>
      <c r="OI35" s="71"/>
      <c r="OJ35" s="71"/>
      <c r="OK35" s="71"/>
      <c r="OL35" s="71"/>
      <c r="OM35" s="71"/>
      <c r="ON35" s="71"/>
      <c r="OO35" s="71"/>
      <c r="OP35" s="71"/>
      <c r="OQ35" s="71"/>
      <c r="OR35" s="71"/>
      <c r="OS35" s="71"/>
      <c r="OT35" s="71"/>
      <c r="OU35" s="71"/>
      <c r="OV35" s="71"/>
      <c r="OW35" s="71"/>
      <c r="OX35" s="71"/>
      <c r="OY35" s="71"/>
      <c r="OZ35" s="71"/>
      <c r="PA35" s="71"/>
      <c r="PB35" s="71"/>
      <c r="PC35" s="71"/>
      <c r="PD35" s="71"/>
      <c r="PE35" s="71"/>
      <c r="PF35" s="71"/>
      <c r="PG35" s="71"/>
      <c r="PH35" s="71"/>
      <c r="PI35" s="71"/>
      <c r="PJ35" s="71"/>
      <c r="PK35" s="71"/>
      <c r="PL35" s="71"/>
      <c r="PM35" s="71"/>
      <c r="PN35" s="71"/>
      <c r="PO35" s="71"/>
      <c r="PP35" s="71"/>
      <c r="PQ35" s="71"/>
      <c r="PR35" s="71"/>
      <c r="PS35" s="71"/>
      <c r="PT35" s="71"/>
      <c r="PU35" s="71"/>
      <c r="PV35" s="71"/>
      <c r="PW35" s="71"/>
      <c r="PX35" s="71"/>
      <c r="PY35" s="71"/>
      <c r="PZ35" s="71"/>
      <c r="QA35" s="71"/>
      <c r="QB35" s="71"/>
      <c r="QC35" s="71"/>
      <c r="QD35" s="71"/>
      <c r="QE35" s="71"/>
      <c r="QF35" s="71"/>
      <c r="QG35" s="71"/>
      <c r="QH35" s="71"/>
      <c r="QI35" s="71"/>
      <c r="QJ35" s="71"/>
      <c r="QK35" s="71"/>
      <c r="QL35" s="71"/>
      <c r="QM35" s="71"/>
      <c r="QN35" s="71"/>
      <c r="QO35" s="71"/>
      <c r="QP35" s="71"/>
      <c r="QQ35" s="71"/>
      <c r="QR35" s="71"/>
      <c r="QS35" s="71"/>
      <c r="QT35" s="71"/>
      <c r="QU35" s="71"/>
      <c r="QV35" s="71"/>
      <c r="QW35" s="71"/>
      <c r="QX35" s="71"/>
      <c r="QY35" s="71"/>
      <c r="QZ35" s="71"/>
      <c r="RA35" s="71"/>
      <c r="RB35" s="71"/>
      <c r="RC35" s="71"/>
      <c r="RD35" s="71"/>
      <c r="RE35" s="71"/>
      <c r="RF35" s="71"/>
      <c r="RG35" s="71"/>
      <c r="RH35" s="71"/>
      <c r="RI35" s="71"/>
      <c r="RJ35" s="71"/>
      <c r="RK35" s="71"/>
      <c r="RL35" s="71"/>
      <c r="RM35" s="71"/>
      <c r="RN35" s="71"/>
      <c r="RO35" s="71"/>
      <c r="RP35" s="71"/>
      <c r="RQ35" s="71"/>
      <c r="RR35" s="71"/>
      <c r="RS35" s="71"/>
      <c r="RT35" s="71"/>
      <c r="RU35" s="71"/>
      <c r="RV35" s="71"/>
      <c r="RW35" s="71"/>
      <c r="RX35" s="71"/>
      <c r="RY35" s="71"/>
      <c r="RZ35" s="71"/>
      <c r="SA35" s="71"/>
      <c r="SB35" s="71"/>
      <c r="SC35" s="71"/>
      <c r="SD35" s="71"/>
      <c r="SE35" s="71"/>
      <c r="SF35" s="71"/>
      <c r="SG35" s="71"/>
      <c r="SH35" s="71"/>
      <c r="SI35" s="71"/>
      <c r="SJ35" s="71"/>
      <c r="SK35" s="71"/>
      <c r="SL35" s="71"/>
      <c r="SM35" s="71"/>
      <c r="SN35" s="71"/>
      <c r="SO35" s="71"/>
      <c r="SP35" s="71"/>
      <c r="SQ35" s="71"/>
      <c r="SR35" s="71"/>
      <c r="SS35" s="71"/>
      <c r="ST35" s="71"/>
      <c r="SU35" s="71"/>
      <c r="SV35" s="71"/>
      <c r="SW35" s="71"/>
      <c r="SX35" s="71"/>
      <c r="SY35" s="71"/>
      <c r="SZ35" s="71"/>
      <c r="TA35" s="71"/>
      <c r="TB35" s="71"/>
      <c r="TC35" s="71"/>
      <c r="TD35" s="71"/>
      <c r="TE35" s="71"/>
      <c r="TF35" s="71"/>
      <c r="TG35" s="71"/>
      <c r="TH35" s="71"/>
      <c r="TI35" s="71"/>
      <c r="TJ35" s="71"/>
      <c r="TK35" s="71"/>
      <c r="TL35" s="71"/>
      <c r="TM35" s="71"/>
      <c r="TN35" s="71"/>
      <c r="TO35" s="71"/>
      <c r="TP35" s="71"/>
      <c r="TQ35" s="71"/>
      <c r="TR35" s="71"/>
      <c r="TS35" s="71"/>
      <c r="TT35" s="71"/>
      <c r="TU35" s="71"/>
      <c r="TV35" s="71"/>
      <c r="TW35" s="71"/>
      <c r="TX35" s="71"/>
      <c r="TY35" s="71"/>
      <c r="TZ35" s="71"/>
      <c r="UA35" s="71"/>
      <c r="UB35" s="71"/>
      <c r="UC35" s="71"/>
      <c r="UD35" s="71"/>
      <c r="UE35" s="71"/>
      <c r="UF35" s="71"/>
      <c r="UG35" s="71"/>
      <c r="UH35" s="71"/>
      <c r="UI35" s="71"/>
      <c r="UJ35" s="71"/>
      <c r="UK35" s="71"/>
      <c r="UL35" s="71"/>
      <c r="UM35" s="71"/>
      <c r="UN35" s="71"/>
      <c r="UO35" s="71"/>
      <c r="UP35" s="71"/>
      <c r="UQ35" s="71"/>
      <c r="UR35" s="71"/>
      <c r="US35" s="71"/>
      <c r="UT35" s="71"/>
      <c r="UU35" s="71"/>
      <c r="UV35" s="71"/>
      <c r="UW35" s="71"/>
      <c r="UX35" s="71"/>
      <c r="UY35" s="71"/>
      <c r="UZ35" s="71"/>
      <c r="VA35" s="71"/>
      <c r="VB35" s="71"/>
      <c r="VC35" s="71"/>
      <c r="VD35" s="71"/>
      <c r="VE35" s="71"/>
      <c r="VF35" s="71"/>
      <c r="VG35" s="71"/>
      <c r="VH35" s="71"/>
      <c r="VI35" s="71"/>
      <c r="VJ35" s="71"/>
      <c r="VK35" s="71"/>
      <c r="VL35" s="71"/>
      <c r="VM35" s="71"/>
      <c r="VN35" s="71"/>
      <c r="VO35" s="71"/>
      <c r="VP35" s="71"/>
      <c r="VQ35" s="71"/>
      <c r="VR35" s="71"/>
      <c r="VS35" s="71"/>
      <c r="VT35" s="71"/>
      <c r="VU35" s="71"/>
      <c r="VV35" s="71"/>
      <c r="VW35" s="71"/>
      <c r="VX35" s="71"/>
      <c r="VY35" s="71"/>
      <c r="VZ35" s="71"/>
      <c r="WA35" s="71"/>
      <c r="WB35" s="71"/>
      <c r="WC35" s="71"/>
      <c r="WD35" s="71"/>
      <c r="WE35" s="71"/>
      <c r="WF35" s="71"/>
      <c r="WG35" s="71"/>
      <c r="WH35" s="71"/>
      <c r="WI35" s="71"/>
      <c r="WJ35" s="71"/>
      <c r="WK35" s="71"/>
      <c r="WL35" s="71"/>
      <c r="WM35" s="71"/>
      <c r="WN35" s="71"/>
      <c r="WO35" s="71"/>
      <c r="WP35" s="71"/>
      <c r="WQ35" s="71"/>
      <c r="WR35" s="71"/>
      <c r="WS35" s="71"/>
      <c r="WT35" s="71"/>
      <c r="WU35" s="71"/>
      <c r="WV35" s="71"/>
      <c r="WW35" s="71"/>
      <c r="WX35" s="71"/>
      <c r="WY35" s="71"/>
      <c r="WZ35" s="71"/>
      <c r="XA35" s="71"/>
      <c r="XB35" s="71"/>
      <c r="XC35" s="71"/>
      <c r="XD35" s="71"/>
      <c r="XE35" s="71"/>
      <c r="XF35" s="71"/>
      <c r="XG35" s="71"/>
      <c r="XH35" s="71"/>
      <c r="XI35" s="71"/>
      <c r="XJ35" s="71"/>
      <c r="XK35" s="71"/>
      <c r="XL35" s="71"/>
      <c r="XM35" s="71"/>
      <c r="XN35" s="71"/>
      <c r="XO35" s="71"/>
      <c r="XP35" s="71"/>
      <c r="XQ35" s="71"/>
      <c r="XR35" s="71"/>
      <c r="XS35" s="71"/>
      <c r="XT35" s="71"/>
      <c r="XU35" s="71"/>
      <c r="XV35" s="71"/>
      <c r="XW35" s="71"/>
      <c r="XX35" s="71"/>
      <c r="XY35" s="71"/>
      <c r="XZ35" s="71"/>
      <c r="YA35" s="71"/>
      <c r="YB35" s="71"/>
      <c r="YC35" s="71"/>
      <c r="YD35" s="71"/>
      <c r="YE35" s="71"/>
      <c r="YF35" s="71"/>
      <c r="YG35" s="71"/>
      <c r="YH35" s="71"/>
      <c r="YI35" s="71"/>
      <c r="YJ35" s="71"/>
      <c r="YK35" s="71"/>
      <c r="YL35" s="71"/>
      <c r="YM35" s="71"/>
      <c r="YN35" s="71"/>
      <c r="YO35" s="71"/>
      <c r="YP35" s="71"/>
      <c r="YQ35" s="71"/>
      <c r="YR35" s="71"/>
      <c r="YS35" s="71"/>
      <c r="YT35" s="71"/>
      <c r="YU35" s="71"/>
      <c r="YV35" s="71"/>
      <c r="YW35" s="71"/>
      <c r="YX35" s="71"/>
      <c r="YY35" s="71"/>
      <c r="YZ35" s="71"/>
      <c r="ZA35" s="71"/>
      <c r="ZB35" s="71"/>
      <c r="ZC35" s="71"/>
      <c r="ZD35" s="71"/>
      <c r="ZE35" s="71"/>
      <c r="ZF35" s="71"/>
      <c r="ZG35" s="71"/>
      <c r="ZH35" s="71"/>
      <c r="ZI35" s="71"/>
      <c r="ZJ35" s="71"/>
      <c r="ZK35" s="71"/>
      <c r="ZL35" s="71"/>
      <c r="ZM35" s="71"/>
      <c r="ZN35" s="71"/>
      <c r="ZO35" s="71"/>
      <c r="ZP35" s="71"/>
      <c r="ZQ35" s="71"/>
      <c r="ZR35" s="71"/>
      <c r="ZS35" s="71"/>
      <c r="ZT35" s="71"/>
      <c r="ZU35" s="71"/>
      <c r="ZV35" s="71"/>
      <c r="ZW35" s="71"/>
      <c r="ZX35" s="71"/>
      <c r="ZY35" s="71"/>
      <c r="ZZ35" s="71"/>
      <c r="AAA35" s="71"/>
      <c r="AAB35" s="71"/>
      <c r="AAC35" s="71"/>
      <c r="AAD35" s="71"/>
      <c r="AAE35" s="71"/>
      <c r="AAF35" s="71"/>
      <c r="AAG35" s="71"/>
      <c r="AAH35" s="71"/>
      <c r="AAI35" s="71"/>
      <c r="AAJ35" s="71"/>
      <c r="AAK35" s="71"/>
      <c r="AAL35" s="71"/>
      <c r="AAM35" s="71"/>
      <c r="AAN35" s="71"/>
      <c r="AAO35" s="71"/>
      <c r="AAP35" s="71"/>
      <c r="AAQ35" s="71"/>
      <c r="AAR35" s="71"/>
      <c r="AAS35" s="71"/>
      <c r="AAT35" s="71"/>
      <c r="AAU35" s="71"/>
      <c r="AAV35" s="71"/>
      <c r="AAW35" s="71"/>
      <c r="AAX35" s="71"/>
      <c r="AAY35" s="71"/>
      <c r="AAZ35" s="71"/>
      <c r="ABA35" s="71"/>
      <c r="ABB35" s="71"/>
      <c r="ABC35" s="71"/>
      <c r="ABD35" s="71"/>
      <c r="ABE35" s="71"/>
      <c r="ABF35" s="71"/>
      <c r="ABG35" s="71"/>
      <c r="ABH35" s="71"/>
      <c r="ABI35" s="71"/>
      <c r="ABJ35" s="71"/>
      <c r="ABK35" s="71"/>
      <c r="ABL35" s="71"/>
      <c r="ABM35" s="71"/>
      <c r="ABN35" s="71"/>
      <c r="ABO35" s="71"/>
      <c r="ABP35" s="71"/>
      <c r="ABQ35" s="71"/>
      <c r="ABR35" s="71"/>
      <c r="ABS35" s="71"/>
      <c r="ABT35" s="71"/>
      <c r="ABU35" s="71"/>
      <c r="ABV35" s="71"/>
      <c r="ABW35" s="71"/>
      <c r="ABX35" s="71"/>
      <c r="ABY35" s="71"/>
      <c r="ABZ35" s="71"/>
      <c r="ACA35" s="71"/>
      <c r="ACB35" s="71"/>
      <c r="ACC35" s="71"/>
      <c r="ACD35" s="71"/>
      <c r="ACE35" s="71"/>
      <c r="ACF35" s="71"/>
      <c r="ACG35" s="71"/>
      <c r="ACH35" s="71"/>
      <c r="ACI35" s="71"/>
      <c r="ACJ35" s="71"/>
      <c r="ACK35" s="71"/>
      <c r="ACL35" s="71"/>
      <c r="ACM35" s="71"/>
      <c r="ACN35" s="71"/>
      <c r="ACO35" s="71"/>
      <c r="ACP35" s="71"/>
      <c r="ACQ35" s="71"/>
      <c r="ACR35" s="71"/>
      <c r="ACS35" s="71"/>
      <c r="ACT35" s="71"/>
      <c r="ACU35" s="71"/>
      <c r="ACV35" s="71"/>
      <c r="ACW35" s="71"/>
      <c r="ACX35" s="71"/>
      <c r="ACY35" s="71"/>
      <c r="ACZ35" s="71"/>
      <c r="ADA35" s="71"/>
      <c r="ADB35" s="71"/>
      <c r="ADC35" s="71"/>
      <c r="ADD35" s="71"/>
      <c r="ADE35" s="71"/>
      <c r="ADF35" s="71"/>
      <c r="ADG35" s="71"/>
      <c r="ADH35" s="71"/>
      <c r="ADI35" s="71"/>
      <c r="ADJ35" s="71"/>
      <c r="ADK35" s="71"/>
      <c r="ADL35" s="71"/>
      <c r="ADM35" s="71"/>
      <c r="ADN35" s="71"/>
      <c r="ADO35" s="71"/>
      <c r="ADP35" s="71"/>
      <c r="ADQ35" s="71"/>
      <c r="ADR35" s="71"/>
      <c r="ADS35" s="71"/>
      <c r="ADT35" s="71"/>
      <c r="ADU35" s="71"/>
      <c r="ADV35" s="71"/>
      <c r="ADW35" s="71"/>
      <c r="ADX35" s="71"/>
      <c r="ADY35" s="71"/>
      <c r="ADZ35" s="71"/>
      <c r="AEA35" s="71"/>
      <c r="AEB35" s="71"/>
      <c r="AEC35" s="71"/>
      <c r="AED35" s="71"/>
      <c r="AEE35" s="71"/>
      <c r="AEF35" s="71"/>
      <c r="AEG35" s="71"/>
      <c r="AEH35" s="71"/>
      <c r="AEI35" s="71"/>
      <c r="AEJ35" s="71"/>
      <c r="AEK35" s="71"/>
      <c r="AEL35" s="71"/>
      <c r="AEM35" s="71"/>
      <c r="AEN35" s="71"/>
      <c r="AEO35" s="71"/>
      <c r="AEP35" s="71"/>
      <c r="AEQ35" s="71"/>
      <c r="AER35" s="71"/>
      <c r="AES35" s="71"/>
      <c r="AET35" s="71"/>
      <c r="AEU35" s="71"/>
      <c r="AEV35" s="71"/>
      <c r="AEW35" s="71"/>
      <c r="AEX35" s="71"/>
      <c r="AEY35" s="71"/>
      <c r="AEZ35" s="71"/>
      <c r="AFA35" s="71"/>
      <c r="AFB35" s="71"/>
      <c r="AFC35" s="71"/>
      <c r="AFD35" s="71"/>
      <c r="AFE35" s="71"/>
      <c r="AFF35" s="71"/>
      <c r="AFG35" s="71"/>
      <c r="AFH35" s="71"/>
      <c r="AFI35" s="71"/>
      <c r="AFJ35" s="71"/>
      <c r="AFK35" s="71"/>
      <c r="AFL35" s="71"/>
      <c r="AFM35" s="71"/>
      <c r="AFN35" s="71"/>
      <c r="AFO35" s="71"/>
      <c r="AFP35" s="71"/>
      <c r="AFQ35" s="71"/>
      <c r="AFR35" s="71"/>
      <c r="AFS35" s="71"/>
      <c r="AFT35" s="71"/>
      <c r="AFU35" s="71"/>
      <c r="AFV35" s="71"/>
      <c r="AFW35" s="71"/>
      <c r="AFX35" s="71"/>
      <c r="AFY35" s="71"/>
      <c r="AFZ35" s="71"/>
      <c r="AGA35" s="71"/>
      <c r="AGB35" s="71"/>
      <c r="AGC35" s="71"/>
      <c r="AGD35" s="71"/>
      <c r="AGE35" s="71"/>
      <c r="AGF35" s="71"/>
      <c r="AGG35" s="71"/>
      <c r="AGH35" s="71"/>
      <c r="AGI35" s="71"/>
      <c r="AGJ35" s="71"/>
      <c r="AGK35" s="71"/>
      <c r="AGL35" s="71"/>
      <c r="AGM35" s="71"/>
      <c r="AGN35" s="71"/>
      <c r="AGO35" s="71"/>
      <c r="AGP35" s="71"/>
      <c r="AGQ35" s="71"/>
      <c r="AGR35" s="71"/>
      <c r="AGS35" s="71"/>
      <c r="AGT35" s="71"/>
      <c r="AGU35" s="71"/>
      <c r="AGV35" s="71"/>
      <c r="AGW35" s="71"/>
      <c r="AGX35" s="71"/>
      <c r="AGY35" s="71"/>
      <c r="AGZ35" s="71"/>
      <c r="AHA35" s="71"/>
      <c r="AHB35" s="71"/>
      <c r="AHC35" s="71"/>
      <c r="AHD35" s="71"/>
      <c r="AHE35" s="71"/>
      <c r="AHF35" s="71"/>
      <c r="AHG35" s="71"/>
      <c r="AHH35" s="71"/>
      <c r="AHI35" s="71"/>
      <c r="AHJ35" s="71"/>
      <c r="AHK35" s="71"/>
      <c r="AHL35" s="71"/>
      <c r="AHM35" s="71"/>
      <c r="AHN35" s="71"/>
      <c r="AHO35" s="71"/>
      <c r="AHP35" s="71"/>
      <c r="AHQ35" s="71"/>
      <c r="AHR35" s="71"/>
      <c r="AHS35" s="71"/>
      <c r="AHT35" s="71"/>
      <c r="AHU35" s="71"/>
      <c r="AHV35" s="71"/>
      <c r="AHW35" s="71"/>
      <c r="AHX35" s="71"/>
      <c r="AHY35" s="71"/>
      <c r="AHZ35" s="71"/>
      <c r="AIA35" s="71"/>
      <c r="AIB35" s="71"/>
      <c r="AIC35" s="71"/>
      <c r="AID35" s="71"/>
      <c r="AIE35" s="71"/>
      <c r="AIF35" s="71"/>
      <c r="AIG35" s="71"/>
      <c r="AIH35" s="71"/>
      <c r="AII35" s="71"/>
      <c r="AIJ35" s="71"/>
      <c r="AIK35" s="71"/>
      <c r="AIL35" s="71"/>
      <c r="AIM35" s="71"/>
      <c r="AIN35" s="71"/>
      <c r="AIO35" s="71"/>
      <c r="AIP35" s="71"/>
      <c r="AIQ35" s="71"/>
      <c r="AIR35" s="71"/>
      <c r="AIS35" s="71"/>
      <c r="AIT35" s="71"/>
      <c r="AIU35" s="71"/>
      <c r="AIV35" s="71"/>
      <c r="AIW35" s="71"/>
      <c r="AIX35" s="71"/>
      <c r="AIY35" s="71"/>
      <c r="AIZ35" s="71"/>
      <c r="AJA35" s="71"/>
      <c r="AJB35" s="71"/>
      <c r="AJC35" s="71"/>
      <c r="AJD35" s="71"/>
      <c r="AJE35" s="71"/>
      <c r="AJF35" s="71"/>
      <c r="AJG35" s="71"/>
      <c r="AJH35" s="71"/>
      <c r="AJI35" s="71"/>
      <c r="AJJ35" s="71"/>
      <c r="AJK35" s="71"/>
      <c r="AJL35" s="71"/>
      <c r="AJM35" s="71"/>
      <c r="AJN35" s="71"/>
      <c r="AJO35" s="71"/>
      <c r="AJP35" s="71"/>
      <c r="AJQ35" s="71"/>
      <c r="AJR35" s="71"/>
      <c r="AJS35" s="71"/>
      <c r="AJT35" s="71"/>
      <c r="AJU35" s="71"/>
      <c r="AJV35" s="71"/>
      <c r="AJW35" s="71"/>
      <c r="AJX35" s="71"/>
      <c r="AJY35" s="71"/>
      <c r="AJZ35" s="71"/>
      <c r="AKA35" s="71"/>
      <c r="AKB35" s="71"/>
      <c r="AKC35" s="71"/>
      <c r="AKD35" s="71"/>
      <c r="AKE35" s="71"/>
      <c r="AKF35" s="71"/>
      <c r="AKG35" s="71"/>
      <c r="AKH35" s="71"/>
      <c r="AKI35" s="71"/>
      <c r="AKJ35" s="71"/>
      <c r="AKK35" s="71"/>
      <c r="AKL35" s="71"/>
      <c r="AKM35" s="71"/>
      <c r="AKN35" s="71"/>
      <c r="AKO35" s="71"/>
      <c r="AKP35" s="71"/>
      <c r="AKQ35" s="71"/>
      <c r="AKR35" s="71"/>
      <c r="AKS35" s="71"/>
      <c r="AKT35" s="71"/>
      <c r="AKU35" s="71"/>
      <c r="AKV35" s="71"/>
      <c r="AKW35" s="71"/>
      <c r="AKX35" s="71"/>
      <c r="AKY35" s="71"/>
      <c r="AKZ35" s="71"/>
      <c r="ALA35" s="71"/>
      <c r="ALB35" s="71"/>
      <c r="ALC35" s="71"/>
      <c r="ALD35" s="71"/>
      <c r="ALE35" s="71"/>
      <c r="ALF35" s="71"/>
      <c r="ALG35" s="71"/>
      <c r="ALH35" s="71"/>
      <c r="ALI35" s="71"/>
      <c r="ALJ35" s="71"/>
      <c r="ALK35" s="71"/>
      <c r="ALL35" s="71"/>
      <c r="ALM35" s="71"/>
      <c r="ALN35" s="71"/>
      <c r="ALO35" s="71"/>
      <c r="ALP35" s="71"/>
      <c r="ALQ35" s="71"/>
      <c r="ALR35" s="71"/>
      <c r="ALS35" s="71"/>
      <c r="ALT35" s="71"/>
      <c r="ALU35" s="71"/>
      <c r="ALV35" s="71"/>
      <c r="ALW35" s="71"/>
      <c r="ALX35" s="71"/>
      <c r="ALY35" s="71"/>
      <c r="ALZ35" s="71"/>
      <c r="AMA35" s="71"/>
      <c r="AMB35" s="71"/>
      <c r="AMC35" s="71"/>
      <c r="AMD35" s="71"/>
      <c r="AME35" s="71"/>
      <c r="AMF35" s="71"/>
      <c r="AMG35" s="71"/>
      <c r="AMH35" s="71"/>
    </row>
    <row r="36" spans="1:1022" ht="33" customHeight="1" x14ac:dyDescent="0.25">
      <c r="A36" s="9" t="s">
        <v>162</v>
      </c>
      <c r="B36" s="146">
        <f>SUM(B37+B38)</f>
        <v>1625</v>
      </c>
      <c r="C36" s="146">
        <f t="shared" ref="C36:L36" si="13">SUM(C37+C38)</f>
        <v>462</v>
      </c>
      <c r="D36" s="146">
        <f t="shared" si="13"/>
        <v>0</v>
      </c>
      <c r="E36" s="146">
        <f t="shared" si="13"/>
        <v>13</v>
      </c>
      <c r="F36" s="146">
        <f t="shared" si="13"/>
        <v>16</v>
      </c>
      <c r="G36" s="146">
        <f t="shared" si="13"/>
        <v>0</v>
      </c>
      <c r="H36" s="146">
        <f t="shared" si="13"/>
        <v>0</v>
      </c>
      <c r="I36" s="146">
        <f t="shared" si="13"/>
        <v>0</v>
      </c>
      <c r="J36" s="146">
        <f t="shared" si="13"/>
        <v>27</v>
      </c>
      <c r="K36" s="146">
        <f t="shared" si="13"/>
        <v>2143</v>
      </c>
      <c r="L36" s="146">
        <f t="shared" si="13"/>
        <v>1610</v>
      </c>
      <c r="M36" s="22">
        <f t="shared" ref="M36:R36" si="14">SUM(M37+M38)</f>
        <v>0</v>
      </c>
      <c r="N36" s="22">
        <f t="shared" si="14"/>
        <v>0</v>
      </c>
      <c r="O36" s="22">
        <f t="shared" si="14"/>
        <v>0</v>
      </c>
      <c r="P36" s="22">
        <f t="shared" si="14"/>
        <v>0</v>
      </c>
      <c r="Q36" s="22">
        <f t="shared" si="14"/>
        <v>0</v>
      </c>
      <c r="R36" s="22">
        <f t="shared" si="14"/>
        <v>0</v>
      </c>
    </row>
    <row r="37" spans="1:1022" ht="29.25" customHeight="1" x14ac:dyDescent="0.25">
      <c r="A37" s="16" t="s">
        <v>151</v>
      </c>
      <c r="B37" s="140">
        <v>946</v>
      </c>
      <c r="C37" s="140">
        <v>387</v>
      </c>
      <c r="D37" s="140">
        <v>0</v>
      </c>
      <c r="E37" s="140">
        <v>13</v>
      </c>
      <c r="F37" s="140">
        <v>16</v>
      </c>
      <c r="G37" s="140">
        <v>0</v>
      </c>
      <c r="H37" s="140">
        <v>0</v>
      </c>
      <c r="I37" s="140">
        <v>0</v>
      </c>
      <c r="J37" s="140">
        <v>27</v>
      </c>
      <c r="K37" s="140">
        <v>1389</v>
      </c>
      <c r="L37" s="140">
        <v>1031</v>
      </c>
      <c r="M37" s="10">
        <f t="shared" ref="M37:R37" si="15">M38+M39</f>
        <v>0</v>
      </c>
      <c r="N37" s="10">
        <f t="shared" si="15"/>
        <v>0</v>
      </c>
      <c r="O37" s="10">
        <f t="shared" si="15"/>
        <v>0</v>
      </c>
      <c r="P37" s="10">
        <f t="shared" si="15"/>
        <v>0</v>
      </c>
      <c r="Q37" s="10">
        <f t="shared" si="15"/>
        <v>0</v>
      </c>
      <c r="R37" s="10">
        <f t="shared" si="15"/>
        <v>0</v>
      </c>
    </row>
    <row r="38" spans="1:1022" ht="40.5" customHeight="1" x14ac:dyDescent="0.25">
      <c r="A38" s="16" t="s">
        <v>152</v>
      </c>
      <c r="B38" s="140">
        <v>679</v>
      </c>
      <c r="C38" s="140">
        <v>75</v>
      </c>
      <c r="D38" s="140">
        <v>0</v>
      </c>
      <c r="E38" s="140">
        <v>0</v>
      </c>
      <c r="F38" s="140">
        <v>0</v>
      </c>
      <c r="G38" s="140">
        <v>0</v>
      </c>
      <c r="H38" s="140">
        <v>0</v>
      </c>
      <c r="I38" s="140">
        <v>0</v>
      </c>
      <c r="J38" s="140">
        <v>0</v>
      </c>
      <c r="K38" s="140">
        <v>754</v>
      </c>
      <c r="L38" s="140">
        <v>579</v>
      </c>
      <c r="M38" s="37"/>
      <c r="N38" s="37"/>
      <c r="O38" s="37"/>
      <c r="P38" s="37"/>
    </row>
    <row r="39" spans="1:1022" ht="31.5" customHeight="1" x14ac:dyDescent="0.25">
      <c r="A39" s="20" t="s">
        <v>163</v>
      </c>
      <c r="B39" s="139">
        <f>SUM(B40+B41+B42)</f>
        <v>15525</v>
      </c>
      <c r="C39" s="139">
        <f t="shared" ref="C39:L39" si="16">SUM(C40+C41+C42)</f>
        <v>4562</v>
      </c>
      <c r="D39" s="139">
        <f t="shared" si="16"/>
        <v>0</v>
      </c>
      <c r="E39" s="139">
        <f t="shared" si="16"/>
        <v>49</v>
      </c>
      <c r="F39" s="139">
        <f t="shared" si="16"/>
        <v>12</v>
      </c>
      <c r="G39" s="139">
        <f t="shared" si="16"/>
        <v>35</v>
      </c>
      <c r="H39" s="139">
        <f t="shared" si="16"/>
        <v>30</v>
      </c>
      <c r="I39" s="139">
        <f t="shared" si="16"/>
        <v>0</v>
      </c>
      <c r="J39" s="139">
        <f t="shared" si="16"/>
        <v>30</v>
      </c>
      <c r="K39" s="139">
        <f t="shared" si="16"/>
        <v>20243</v>
      </c>
      <c r="L39" s="139">
        <f t="shared" si="16"/>
        <v>17006</v>
      </c>
      <c r="M39" s="37"/>
      <c r="N39" s="37"/>
      <c r="O39" s="37"/>
      <c r="P39" s="37"/>
    </row>
    <row r="40" spans="1:1022" ht="31.5" customHeight="1" x14ac:dyDescent="0.25">
      <c r="A40" s="16" t="s">
        <v>153</v>
      </c>
      <c r="B40" s="140">
        <v>6414</v>
      </c>
      <c r="C40" s="140">
        <v>1222</v>
      </c>
      <c r="D40" s="140">
        <v>0</v>
      </c>
      <c r="E40" s="140">
        <v>49</v>
      </c>
      <c r="F40" s="140">
        <v>0</v>
      </c>
      <c r="G40" s="140">
        <v>3</v>
      </c>
      <c r="H40" s="140">
        <v>0</v>
      </c>
      <c r="I40" s="140">
        <v>0</v>
      </c>
      <c r="J40" s="140">
        <v>30</v>
      </c>
      <c r="K40" s="140">
        <v>7718</v>
      </c>
      <c r="L40" s="140">
        <v>6164</v>
      </c>
      <c r="M40" s="37"/>
      <c r="N40" s="37"/>
      <c r="O40" s="37"/>
      <c r="P40" s="37"/>
    </row>
    <row r="41" spans="1:1022" ht="39.6" x14ac:dyDescent="0.25">
      <c r="A41" s="16" t="s">
        <v>154</v>
      </c>
      <c r="B41" s="140">
        <v>3133</v>
      </c>
      <c r="C41" s="140">
        <v>1081</v>
      </c>
      <c r="D41" s="140">
        <v>0</v>
      </c>
      <c r="E41" s="140">
        <v>0</v>
      </c>
      <c r="F41" s="140">
        <v>0</v>
      </c>
      <c r="G41" s="140">
        <v>24</v>
      </c>
      <c r="H41" s="140">
        <v>0</v>
      </c>
      <c r="I41" s="140">
        <v>0</v>
      </c>
      <c r="J41" s="140">
        <v>0</v>
      </c>
      <c r="K41" s="133">
        <v>4238</v>
      </c>
      <c r="L41" s="140">
        <v>3789</v>
      </c>
      <c r="M41" s="37"/>
      <c r="N41" s="37"/>
      <c r="O41" s="37"/>
      <c r="P41" s="37"/>
    </row>
    <row r="42" spans="1:1022" ht="33" customHeight="1" x14ac:dyDescent="0.25">
      <c r="A42" s="80" t="s">
        <v>155</v>
      </c>
      <c r="B42" s="140">
        <v>5978</v>
      </c>
      <c r="C42" s="140">
        <v>2259</v>
      </c>
      <c r="D42" s="140">
        <v>0</v>
      </c>
      <c r="E42" s="140">
        <v>0</v>
      </c>
      <c r="F42" s="140">
        <v>12</v>
      </c>
      <c r="G42" s="140">
        <v>8</v>
      </c>
      <c r="H42" s="140">
        <v>30</v>
      </c>
      <c r="I42" s="140">
        <v>0</v>
      </c>
      <c r="J42" s="140">
        <v>0</v>
      </c>
      <c r="K42" s="140">
        <v>8287</v>
      </c>
      <c r="L42" s="140">
        <v>7053</v>
      </c>
      <c r="M42" s="40"/>
      <c r="N42" s="40"/>
      <c r="O42" s="40"/>
      <c r="P42" s="40"/>
    </row>
    <row r="43" spans="1:1022" ht="32.25" customHeight="1" x14ac:dyDescent="0.25">
      <c r="A43" s="9" t="s">
        <v>164</v>
      </c>
      <c r="B43" s="139">
        <f t="shared" ref="B43:L43" si="17">B44+B45</f>
        <v>1209</v>
      </c>
      <c r="C43" s="139">
        <f t="shared" si="17"/>
        <v>422</v>
      </c>
      <c r="D43" s="139">
        <f t="shared" si="17"/>
        <v>275</v>
      </c>
      <c r="E43" s="139">
        <f t="shared" si="17"/>
        <v>3</v>
      </c>
      <c r="F43" s="139">
        <f t="shared" si="17"/>
        <v>96</v>
      </c>
      <c r="G43" s="139">
        <f t="shared" si="17"/>
        <v>254</v>
      </c>
      <c r="H43" s="139">
        <f t="shared" si="17"/>
        <v>0</v>
      </c>
      <c r="I43" s="139">
        <f t="shared" si="17"/>
        <v>0</v>
      </c>
      <c r="J43" s="139">
        <f t="shared" si="17"/>
        <v>98</v>
      </c>
      <c r="K43" s="139">
        <f t="shared" si="17"/>
        <v>2357</v>
      </c>
      <c r="L43" s="139">
        <f t="shared" si="17"/>
        <v>1649</v>
      </c>
      <c r="M43" s="37"/>
      <c r="N43" s="37"/>
      <c r="O43" s="37"/>
      <c r="P43" s="37"/>
    </row>
    <row r="44" spans="1:1022" ht="20.25" customHeight="1" x14ac:dyDescent="0.25">
      <c r="A44" s="81" t="s">
        <v>156</v>
      </c>
      <c r="B44" s="140">
        <v>887</v>
      </c>
      <c r="C44" s="140">
        <v>372</v>
      </c>
      <c r="D44" s="140">
        <v>182</v>
      </c>
      <c r="E44" s="140">
        <v>3</v>
      </c>
      <c r="F44" s="140">
        <v>96</v>
      </c>
      <c r="G44" s="140">
        <v>254</v>
      </c>
      <c r="H44" s="140">
        <v>0</v>
      </c>
      <c r="I44" s="140">
        <v>0</v>
      </c>
      <c r="J44" s="140">
        <v>98</v>
      </c>
      <c r="K44" s="140">
        <v>1892</v>
      </c>
      <c r="L44" s="140">
        <v>1410</v>
      </c>
      <c r="M44" s="41">
        <f t="shared" ref="M44:P44" ca="1" si="18">SUM(M7+M11+M16+M17+M25+M31+M34+M35+M36+M37+M41)</f>
        <v>1038.8</v>
      </c>
      <c r="N44" s="42">
        <f t="shared" si="18"/>
        <v>1076</v>
      </c>
      <c r="O44" s="42">
        <f t="shared" si="18"/>
        <v>0</v>
      </c>
      <c r="P44" s="42">
        <f t="shared" si="18"/>
        <v>0</v>
      </c>
    </row>
    <row r="45" spans="1:1022" ht="39.6" x14ac:dyDescent="0.25">
      <c r="A45" s="81" t="s">
        <v>157</v>
      </c>
      <c r="B45" s="150">
        <v>322</v>
      </c>
      <c r="C45" s="150">
        <v>50</v>
      </c>
      <c r="D45" s="150">
        <v>93</v>
      </c>
      <c r="E45" s="150">
        <v>0</v>
      </c>
      <c r="F45" s="150">
        <v>0</v>
      </c>
      <c r="G45" s="150">
        <v>0</v>
      </c>
      <c r="H45" s="150">
        <v>0</v>
      </c>
      <c r="I45" s="150">
        <v>0</v>
      </c>
      <c r="J45" s="150">
        <v>0</v>
      </c>
      <c r="K45" s="148">
        <v>465</v>
      </c>
      <c r="L45" s="150">
        <v>239</v>
      </c>
      <c r="M45" s="43"/>
      <c r="N45" s="43"/>
      <c r="O45" s="43"/>
    </row>
    <row r="46" spans="1:1022" ht="26.4" x14ac:dyDescent="0.25">
      <c r="A46" s="83" t="s">
        <v>168</v>
      </c>
      <c r="B46" s="209">
        <f>SUM(B7+B10+B13+B18)</f>
        <v>611338</v>
      </c>
      <c r="C46" s="209">
        <f t="shared" ref="C46:L46" si="19">SUM(C7+C10+C13+C18)</f>
        <v>91103</v>
      </c>
      <c r="D46" s="209">
        <f t="shared" si="19"/>
        <v>1151</v>
      </c>
      <c r="E46" s="209">
        <f t="shared" si="19"/>
        <v>2452</v>
      </c>
      <c r="F46" s="209">
        <f t="shared" si="19"/>
        <v>1299</v>
      </c>
      <c r="G46" s="209">
        <f t="shared" si="19"/>
        <v>2143</v>
      </c>
      <c r="H46" s="209">
        <f t="shared" si="19"/>
        <v>1823</v>
      </c>
      <c r="I46" s="209">
        <f t="shared" si="19"/>
        <v>461</v>
      </c>
      <c r="J46" s="209">
        <f t="shared" si="19"/>
        <v>10009</v>
      </c>
      <c r="K46" s="209">
        <f t="shared" si="19"/>
        <v>721464</v>
      </c>
      <c r="L46" s="209">
        <f t="shared" si="19"/>
        <v>496985</v>
      </c>
      <c r="M46" s="88">
        <f t="shared" ref="M46:R46" si="20">SUM(M7+M10+M13+M18)</f>
        <v>0</v>
      </c>
      <c r="N46" s="88">
        <f t="shared" si="20"/>
        <v>0</v>
      </c>
      <c r="O46" s="88">
        <f t="shared" si="20"/>
        <v>0</v>
      </c>
      <c r="P46" s="88">
        <f t="shared" si="20"/>
        <v>0</v>
      </c>
      <c r="Q46" s="88">
        <f t="shared" si="20"/>
        <v>0</v>
      </c>
      <c r="R46" s="88">
        <f t="shared" si="20"/>
        <v>0</v>
      </c>
    </row>
    <row r="49" spans="16:16" x14ac:dyDescent="0.25">
      <c r="P49" s="44"/>
    </row>
    <row r="50" spans="16:16" x14ac:dyDescent="0.25">
      <c r="P50" s="44"/>
    </row>
    <row r="51" spans="16:16" x14ac:dyDescent="0.25">
      <c r="P51" s="44"/>
    </row>
    <row r="52" spans="16:16" x14ac:dyDescent="0.25">
      <c r="P52" s="44"/>
    </row>
    <row r="53" spans="16:16" x14ac:dyDescent="0.25">
      <c r="P53" s="44"/>
    </row>
    <row r="54" spans="16:16" x14ac:dyDescent="0.25">
      <c r="P54" s="45"/>
    </row>
    <row r="55" spans="16:16" x14ac:dyDescent="0.25">
      <c r="P55" s="45"/>
    </row>
    <row r="56" spans="16:16" x14ac:dyDescent="0.25">
      <c r="P56" s="44"/>
    </row>
  </sheetData>
  <mergeCells count="14">
    <mergeCell ref="A1:L1"/>
    <mergeCell ref="C3:C4"/>
    <mergeCell ref="B3:B4"/>
    <mergeCell ref="B2:L2"/>
    <mergeCell ref="H3:H4"/>
    <mergeCell ref="G3:G4"/>
    <mergeCell ref="F3:F4"/>
    <mergeCell ref="E3:E4"/>
    <mergeCell ref="D3:D4"/>
    <mergeCell ref="L3:L4"/>
    <mergeCell ref="K3:K4"/>
    <mergeCell ref="J3:J4"/>
    <mergeCell ref="I3:I4"/>
    <mergeCell ref="A2:A4"/>
  </mergeCells>
  <pageMargins left="0.75" right="0.75" top="1" bottom="1" header="0.51180555555555496" footer="0.51180555555555496"/>
  <pageSetup paperSize="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88"/>
  <sheetViews>
    <sheetView topLeftCell="A10" zoomScale="98" zoomScaleNormal="98" workbookViewId="0">
      <selection activeCell="B15" sqref="B15:L15"/>
    </sheetView>
  </sheetViews>
  <sheetFormatPr defaultRowHeight="13.2" x14ac:dyDescent="0.25"/>
  <cols>
    <col min="1" max="1" width="52.33203125" style="28" customWidth="1"/>
    <col min="2" max="2" width="12.6640625" style="28" customWidth="1"/>
    <col min="3" max="3" width="10.44140625" style="28" customWidth="1"/>
    <col min="4" max="4" width="9.33203125" style="28" customWidth="1"/>
    <col min="5" max="5" width="8" style="28" customWidth="1"/>
    <col min="6" max="6" width="7.88671875" style="28" customWidth="1"/>
    <col min="7" max="7" width="9" style="28" customWidth="1"/>
    <col min="8" max="8" width="7.88671875" style="28" customWidth="1"/>
    <col min="9" max="9" width="7.6640625" style="28" customWidth="1"/>
    <col min="10" max="10" width="9.44140625" style="28" customWidth="1"/>
    <col min="11" max="11" width="10.88671875" style="28" customWidth="1"/>
    <col min="12" max="12" width="10.33203125" style="28" customWidth="1"/>
    <col min="13" max="14" width="0.109375" style="28" hidden="1" customWidth="1"/>
    <col min="15" max="15" width="9.109375" style="28" hidden="1" customWidth="1"/>
    <col min="16" max="1024" width="9.109375" style="28" customWidth="1"/>
  </cols>
  <sheetData>
    <row r="1" spans="1:16" ht="15" x14ac:dyDescent="0.25">
      <c r="A1" s="288" t="s">
        <v>13</v>
      </c>
      <c r="B1" s="288"/>
      <c r="C1" s="288"/>
      <c r="D1" s="288"/>
      <c r="E1" s="288"/>
      <c r="F1" s="288"/>
      <c r="G1" s="288"/>
      <c r="H1" s="288"/>
      <c r="I1" s="288"/>
      <c r="J1" s="288"/>
      <c r="K1" s="288"/>
      <c r="L1" s="288"/>
      <c r="M1" s="2"/>
      <c r="N1" s="2"/>
    </row>
    <row r="2" spans="1:16" ht="18.75" customHeight="1" x14ac:dyDescent="0.25">
      <c r="A2" s="298" t="s">
        <v>0</v>
      </c>
      <c r="B2" s="303" t="s">
        <v>30</v>
      </c>
      <c r="C2" s="303"/>
      <c r="D2" s="303"/>
      <c r="E2" s="303"/>
      <c r="F2" s="303"/>
      <c r="G2" s="303"/>
      <c r="H2" s="303"/>
      <c r="I2" s="303"/>
      <c r="J2" s="303"/>
      <c r="K2" s="303"/>
      <c r="L2" s="303"/>
      <c r="M2" s="303"/>
      <c r="N2" s="303"/>
      <c r="P2" s="52"/>
    </row>
    <row r="3" spans="1:16" ht="35.25" customHeight="1" x14ac:dyDescent="0.25">
      <c r="A3" s="299"/>
      <c r="B3" s="302" t="s">
        <v>31</v>
      </c>
      <c r="C3" s="302" t="s">
        <v>32</v>
      </c>
      <c r="D3" s="302" t="s">
        <v>17</v>
      </c>
      <c r="E3" s="301" t="s">
        <v>18</v>
      </c>
      <c r="F3" s="302" t="s">
        <v>19</v>
      </c>
      <c r="G3" s="302" t="s">
        <v>20</v>
      </c>
      <c r="H3" s="301" t="s">
        <v>21</v>
      </c>
      <c r="I3" s="301" t="s">
        <v>22</v>
      </c>
      <c r="J3" s="301" t="s">
        <v>23</v>
      </c>
      <c r="K3" s="301" t="s">
        <v>33</v>
      </c>
      <c r="L3" s="289" t="s">
        <v>25</v>
      </c>
      <c r="M3" s="301" t="s">
        <v>25</v>
      </c>
      <c r="N3" s="302" t="s">
        <v>26</v>
      </c>
    </row>
    <row r="4" spans="1:16" ht="58.5" customHeight="1" x14ac:dyDescent="0.25">
      <c r="A4" s="299"/>
      <c r="B4" s="302"/>
      <c r="C4" s="302"/>
      <c r="D4" s="302"/>
      <c r="E4" s="301"/>
      <c r="F4" s="302"/>
      <c r="G4" s="302"/>
      <c r="H4" s="301"/>
      <c r="I4" s="301"/>
      <c r="J4" s="301"/>
      <c r="K4" s="301"/>
      <c r="L4" s="290"/>
      <c r="M4" s="301"/>
      <c r="N4" s="302"/>
    </row>
    <row r="5" spans="1:16" ht="13.8" x14ac:dyDescent="0.25">
      <c r="A5" s="121"/>
      <c r="B5" s="8" t="s">
        <v>27</v>
      </c>
      <c r="C5" s="6" t="s">
        <v>27</v>
      </c>
      <c r="D5" s="6" t="s">
        <v>27</v>
      </c>
      <c r="E5" s="6" t="s">
        <v>27</v>
      </c>
      <c r="F5" s="6" t="s">
        <v>27</v>
      </c>
      <c r="G5" s="6" t="s">
        <v>27</v>
      </c>
      <c r="H5" s="6" t="s">
        <v>28</v>
      </c>
      <c r="I5" s="6" t="s">
        <v>27</v>
      </c>
      <c r="J5" s="6" t="s">
        <v>27</v>
      </c>
      <c r="K5" s="6" t="s">
        <v>27</v>
      </c>
      <c r="L5" s="6" t="s">
        <v>27</v>
      </c>
      <c r="M5" s="6" t="s">
        <v>27</v>
      </c>
      <c r="N5" s="6" t="s">
        <v>27</v>
      </c>
    </row>
    <row r="6" spans="1:16" ht="13.8" x14ac:dyDescent="0.25">
      <c r="A6" s="55" t="s">
        <v>34</v>
      </c>
      <c r="B6" s="55">
        <v>27</v>
      </c>
      <c r="C6" s="55">
        <v>28</v>
      </c>
      <c r="D6" s="55">
        <v>29</v>
      </c>
      <c r="E6" s="55">
        <v>30</v>
      </c>
      <c r="F6" s="55">
        <v>31</v>
      </c>
      <c r="G6" s="55">
        <v>32</v>
      </c>
      <c r="H6" s="55">
        <v>33</v>
      </c>
      <c r="I6" s="55">
        <v>34</v>
      </c>
      <c r="J6" s="55">
        <v>35</v>
      </c>
      <c r="K6" s="55">
        <v>36</v>
      </c>
      <c r="L6" s="55">
        <v>37</v>
      </c>
      <c r="M6" s="6">
        <v>26</v>
      </c>
      <c r="N6" s="6">
        <v>27</v>
      </c>
    </row>
    <row r="7" spans="1:16" ht="18" customHeight="1" x14ac:dyDescent="0.25">
      <c r="A7" s="89" t="s">
        <v>134</v>
      </c>
      <c r="B7" s="138">
        <f>SUM(B8+B9)</f>
        <v>8573</v>
      </c>
      <c r="C7" s="138">
        <f t="shared" ref="C7:L7" si="0">SUM(C8+C9)</f>
        <v>40378</v>
      </c>
      <c r="D7" s="138">
        <f t="shared" si="0"/>
        <v>0</v>
      </c>
      <c r="E7" s="138">
        <f t="shared" si="0"/>
        <v>0</v>
      </c>
      <c r="F7" s="138">
        <f t="shared" si="0"/>
        <v>2</v>
      </c>
      <c r="G7" s="138">
        <f t="shared" si="0"/>
        <v>811</v>
      </c>
      <c r="H7" s="138">
        <f t="shared" si="0"/>
        <v>0</v>
      </c>
      <c r="I7" s="138">
        <f t="shared" si="0"/>
        <v>0</v>
      </c>
      <c r="J7" s="138">
        <f t="shared" si="0"/>
        <v>247</v>
      </c>
      <c r="K7" s="138">
        <f t="shared" si="0"/>
        <v>50011</v>
      </c>
      <c r="L7" s="138">
        <f t="shared" si="0"/>
        <v>48382</v>
      </c>
      <c r="M7" s="10"/>
      <c r="N7" s="10"/>
    </row>
    <row r="8" spans="1:16" ht="15" x14ac:dyDescent="0.25">
      <c r="A8" s="11" t="s">
        <v>127</v>
      </c>
      <c r="B8" s="133">
        <v>6552</v>
      </c>
      <c r="C8" s="133">
        <v>40230</v>
      </c>
      <c r="D8" s="133">
        <v>0</v>
      </c>
      <c r="E8" s="133">
        <v>0</v>
      </c>
      <c r="F8" s="133">
        <v>0</v>
      </c>
      <c r="G8" s="133">
        <v>811</v>
      </c>
      <c r="H8" s="133">
        <v>0</v>
      </c>
      <c r="I8" s="133">
        <v>0</v>
      </c>
      <c r="J8" s="133">
        <v>0</v>
      </c>
      <c r="K8" s="133">
        <v>47593</v>
      </c>
      <c r="L8" s="133">
        <v>47583</v>
      </c>
      <c r="M8" s="6"/>
      <c r="N8" s="6"/>
    </row>
    <row r="9" spans="1:16" ht="14.25" customHeight="1" x14ac:dyDescent="0.25">
      <c r="A9" s="11" t="s">
        <v>132</v>
      </c>
      <c r="B9" s="133">
        <v>2021</v>
      </c>
      <c r="C9" s="133">
        <v>148</v>
      </c>
      <c r="D9" s="133">
        <v>0</v>
      </c>
      <c r="E9" s="133">
        <v>0</v>
      </c>
      <c r="F9" s="133">
        <v>2</v>
      </c>
      <c r="G9" s="133">
        <v>0</v>
      </c>
      <c r="H9" s="133">
        <v>0</v>
      </c>
      <c r="I9" s="133">
        <v>0</v>
      </c>
      <c r="J9" s="133">
        <v>247</v>
      </c>
      <c r="K9" s="133">
        <v>2418</v>
      </c>
      <c r="L9" s="133">
        <v>799</v>
      </c>
      <c r="M9" s="6"/>
      <c r="N9" s="6"/>
    </row>
    <row r="10" spans="1:16" ht="18" customHeight="1" x14ac:dyDescent="0.25">
      <c r="A10" s="89" t="s">
        <v>133</v>
      </c>
      <c r="B10" s="138">
        <f>SUM(B11+B12)</f>
        <v>289947</v>
      </c>
      <c r="C10" s="138">
        <f t="shared" ref="C10:L10" si="1">SUM(C11+C12)</f>
        <v>34443</v>
      </c>
      <c r="D10" s="138">
        <f t="shared" si="1"/>
        <v>58</v>
      </c>
      <c r="E10" s="138">
        <f t="shared" si="1"/>
        <v>0</v>
      </c>
      <c r="F10" s="138">
        <f t="shared" si="1"/>
        <v>16</v>
      </c>
      <c r="G10" s="138">
        <f t="shared" si="1"/>
        <v>56</v>
      </c>
      <c r="H10" s="138">
        <f t="shared" si="1"/>
        <v>4</v>
      </c>
      <c r="I10" s="138">
        <f t="shared" si="1"/>
        <v>0</v>
      </c>
      <c r="J10" s="138">
        <f t="shared" si="1"/>
        <v>15</v>
      </c>
      <c r="K10" s="138">
        <f t="shared" si="1"/>
        <v>324539</v>
      </c>
      <c r="L10" s="138">
        <f t="shared" si="1"/>
        <v>163590</v>
      </c>
      <c r="M10" s="6"/>
      <c r="N10" s="6"/>
    </row>
    <row r="11" spans="1:16" s="46" customFormat="1" ht="18" customHeight="1" x14ac:dyDescent="0.25">
      <c r="A11" s="81" t="s">
        <v>136</v>
      </c>
      <c r="B11" s="133">
        <v>100753</v>
      </c>
      <c r="C11" s="133">
        <v>20949</v>
      </c>
      <c r="D11" s="133">
        <v>13</v>
      </c>
      <c r="E11" s="133">
        <v>0</v>
      </c>
      <c r="F11" s="133">
        <v>16</v>
      </c>
      <c r="G11" s="133">
        <v>19</v>
      </c>
      <c r="H11" s="133">
        <v>4</v>
      </c>
      <c r="I11" s="133">
        <v>0</v>
      </c>
      <c r="J11" s="133">
        <v>1</v>
      </c>
      <c r="K11" s="133">
        <v>121755</v>
      </c>
      <c r="L11" s="133">
        <v>50141</v>
      </c>
      <c r="M11" s="10"/>
      <c r="N11" s="10"/>
    </row>
    <row r="12" spans="1:16" ht="15" x14ac:dyDescent="0.25">
      <c r="A12" s="81" t="s">
        <v>135</v>
      </c>
      <c r="B12" s="140">
        <v>189194</v>
      </c>
      <c r="C12" s="140">
        <v>13494</v>
      </c>
      <c r="D12" s="140">
        <v>45</v>
      </c>
      <c r="E12" s="140">
        <v>0</v>
      </c>
      <c r="F12" s="140">
        <v>0</v>
      </c>
      <c r="G12" s="140">
        <v>37</v>
      </c>
      <c r="H12" s="140">
        <v>0</v>
      </c>
      <c r="I12" s="140">
        <v>0</v>
      </c>
      <c r="J12" s="140">
        <v>14</v>
      </c>
      <c r="K12" s="140">
        <v>202784</v>
      </c>
      <c r="L12" s="140">
        <v>113449</v>
      </c>
      <c r="M12" s="6"/>
      <c r="N12" s="6"/>
    </row>
    <row r="13" spans="1:16" ht="26.25" customHeight="1" x14ac:dyDescent="0.25">
      <c r="A13" s="89" t="s">
        <v>158</v>
      </c>
      <c r="B13" s="187">
        <f t="shared" ref="B13:L13" si="2">SUM(B14+B15+B16+B17)</f>
        <v>715033</v>
      </c>
      <c r="C13" s="187">
        <f t="shared" si="2"/>
        <v>49220</v>
      </c>
      <c r="D13" s="187">
        <f t="shared" si="2"/>
        <v>1855</v>
      </c>
      <c r="E13" s="187">
        <f t="shared" si="2"/>
        <v>252</v>
      </c>
      <c r="F13" s="187">
        <f t="shared" si="2"/>
        <v>717</v>
      </c>
      <c r="G13" s="187">
        <f t="shared" si="2"/>
        <v>144</v>
      </c>
      <c r="H13" s="187">
        <f t="shared" si="2"/>
        <v>2721</v>
      </c>
      <c r="I13" s="187">
        <f t="shared" si="2"/>
        <v>0</v>
      </c>
      <c r="J13" s="187">
        <f t="shared" si="2"/>
        <v>17611</v>
      </c>
      <c r="K13" s="187">
        <f t="shared" si="2"/>
        <v>787407</v>
      </c>
      <c r="L13" s="187">
        <f t="shared" si="2"/>
        <v>389162</v>
      </c>
      <c r="M13" s="6"/>
      <c r="N13" s="6"/>
    </row>
    <row r="14" spans="1:16" ht="18.75" customHeight="1" x14ac:dyDescent="0.25">
      <c r="A14" s="11" t="s">
        <v>137</v>
      </c>
      <c r="B14" s="131">
        <v>119701</v>
      </c>
      <c r="C14" s="131">
        <v>16623</v>
      </c>
      <c r="D14" s="131">
        <v>107</v>
      </c>
      <c r="E14" s="131">
        <v>252</v>
      </c>
      <c r="F14" s="131">
        <v>0</v>
      </c>
      <c r="G14" s="131">
        <v>0</v>
      </c>
      <c r="H14" s="131">
        <v>0</v>
      </c>
      <c r="I14" s="131">
        <v>0</v>
      </c>
      <c r="J14" s="131">
        <v>12271</v>
      </c>
      <c r="K14" s="131">
        <v>148808</v>
      </c>
      <c r="L14" s="131">
        <v>26703</v>
      </c>
      <c r="M14" s="6"/>
      <c r="N14" s="6"/>
    </row>
    <row r="15" spans="1:16" ht="39.6" x14ac:dyDescent="0.25">
      <c r="A15" s="11" t="s">
        <v>138</v>
      </c>
      <c r="B15" s="244">
        <v>40668</v>
      </c>
      <c r="C15" s="244">
        <v>544</v>
      </c>
      <c r="D15" s="244">
        <v>1655</v>
      </c>
      <c r="E15" s="244">
        <v>0</v>
      </c>
      <c r="F15" s="244">
        <v>0</v>
      </c>
      <c r="G15" s="244">
        <v>0</v>
      </c>
      <c r="H15" s="244">
        <v>0</v>
      </c>
      <c r="I15" s="244">
        <v>0</v>
      </c>
      <c r="J15" s="244">
        <v>46</v>
      </c>
      <c r="K15" s="244">
        <v>42913</v>
      </c>
      <c r="L15" s="244">
        <v>4702</v>
      </c>
      <c r="M15" s="113">
        <f t="shared" ref="M15:O15" si="3">SUM(M28+M33+M38+M41+M45)</f>
        <v>0</v>
      </c>
      <c r="N15" s="113">
        <f t="shared" si="3"/>
        <v>0</v>
      </c>
      <c r="O15" s="113">
        <f t="shared" si="3"/>
        <v>0</v>
      </c>
    </row>
    <row r="16" spans="1:16" ht="26.4" x14ac:dyDescent="0.25">
      <c r="A16" s="11" t="s">
        <v>139</v>
      </c>
      <c r="B16" s="142">
        <f>B42</f>
        <v>10632</v>
      </c>
      <c r="C16" s="142">
        <f t="shared" ref="C16:L16" si="4">C42</f>
        <v>164</v>
      </c>
      <c r="D16" s="142">
        <f t="shared" si="4"/>
        <v>0</v>
      </c>
      <c r="E16" s="142">
        <f t="shared" si="4"/>
        <v>0</v>
      </c>
      <c r="F16" s="142">
        <f t="shared" si="4"/>
        <v>0</v>
      </c>
      <c r="G16" s="142">
        <f t="shared" si="4"/>
        <v>0</v>
      </c>
      <c r="H16" s="142">
        <f t="shared" si="4"/>
        <v>0</v>
      </c>
      <c r="I16" s="142">
        <f t="shared" si="4"/>
        <v>0</v>
      </c>
      <c r="J16" s="142">
        <f t="shared" si="4"/>
        <v>0</v>
      </c>
      <c r="K16" s="142">
        <f t="shared" si="4"/>
        <v>10796</v>
      </c>
      <c r="L16" s="142">
        <f t="shared" si="4"/>
        <v>648</v>
      </c>
      <c r="M16" s="10"/>
      <c r="N16" s="10"/>
    </row>
    <row r="17" spans="1:1024" ht="15" customHeight="1" x14ac:dyDescent="0.25">
      <c r="A17" s="11" t="s">
        <v>140</v>
      </c>
      <c r="B17" s="133">
        <v>544032</v>
      </c>
      <c r="C17" s="133">
        <v>31889</v>
      </c>
      <c r="D17" s="133">
        <v>93</v>
      </c>
      <c r="E17" s="133">
        <v>0</v>
      </c>
      <c r="F17" s="133">
        <v>717</v>
      </c>
      <c r="G17" s="133">
        <v>144</v>
      </c>
      <c r="H17" s="133">
        <v>2721</v>
      </c>
      <c r="I17" s="133">
        <v>0</v>
      </c>
      <c r="J17" s="133">
        <v>5294</v>
      </c>
      <c r="K17" s="133">
        <v>584890</v>
      </c>
      <c r="L17" s="133">
        <v>357109</v>
      </c>
      <c r="M17" s="10"/>
      <c r="N17" s="10"/>
    </row>
    <row r="18" spans="1:1024" ht="26.4" x14ac:dyDescent="0.25">
      <c r="A18" s="89" t="s">
        <v>159</v>
      </c>
      <c r="B18" s="143">
        <f>SUM(B19+B20+B23+B24+B25+B26+B31)</f>
        <v>6450</v>
      </c>
      <c r="C18" s="143">
        <f t="shared" ref="C18:L18" si="5">SUM(C19+C20+C23+C24+C25+C26+C31)</f>
        <v>9061</v>
      </c>
      <c r="D18" s="143">
        <f t="shared" si="5"/>
        <v>18</v>
      </c>
      <c r="E18" s="143">
        <f t="shared" si="5"/>
        <v>0</v>
      </c>
      <c r="F18" s="143">
        <f t="shared" si="5"/>
        <v>42</v>
      </c>
      <c r="G18" s="143">
        <f t="shared" si="5"/>
        <v>0</v>
      </c>
      <c r="H18" s="143">
        <f t="shared" si="5"/>
        <v>0</v>
      </c>
      <c r="I18" s="143">
        <f t="shared" si="5"/>
        <v>0</v>
      </c>
      <c r="J18" s="143">
        <f t="shared" si="5"/>
        <v>540</v>
      </c>
      <c r="K18" s="143">
        <f t="shared" si="5"/>
        <v>16093</v>
      </c>
      <c r="L18" s="143">
        <f t="shared" si="5"/>
        <v>3070</v>
      </c>
      <c r="M18" s="14"/>
      <c r="N18" s="14"/>
    </row>
    <row r="19" spans="1:1024" ht="31.5" customHeight="1" x14ac:dyDescent="0.25">
      <c r="A19" s="82" t="s">
        <v>141</v>
      </c>
      <c r="B19" s="140">
        <v>5307</v>
      </c>
      <c r="C19" s="140">
        <v>2866</v>
      </c>
      <c r="D19" s="140">
        <v>0</v>
      </c>
      <c r="E19" s="140">
        <v>0</v>
      </c>
      <c r="F19" s="140">
        <v>0</v>
      </c>
      <c r="G19" s="140">
        <v>0</v>
      </c>
      <c r="H19" s="140">
        <v>0</v>
      </c>
      <c r="I19" s="140">
        <v>0</v>
      </c>
      <c r="J19" s="140">
        <v>0</v>
      </c>
      <c r="K19" s="140">
        <v>8173</v>
      </c>
      <c r="L19" s="140">
        <v>2731</v>
      </c>
      <c r="M19" s="6"/>
      <c r="N19" s="6"/>
    </row>
    <row r="20" spans="1:1024" ht="30" customHeight="1" x14ac:dyDescent="0.25">
      <c r="A20" s="9" t="s">
        <v>170</v>
      </c>
      <c r="B20" s="144">
        <f>SUM(B21+B22)</f>
        <v>450</v>
      </c>
      <c r="C20" s="144">
        <f t="shared" ref="C20:L20" si="6">SUM(C21+C22)</f>
        <v>1025</v>
      </c>
      <c r="D20" s="144">
        <f t="shared" si="6"/>
        <v>0</v>
      </c>
      <c r="E20" s="144">
        <f t="shared" si="6"/>
        <v>0</v>
      </c>
      <c r="F20" s="144">
        <f t="shared" si="6"/>
        <v>0</v>
      </c>
      <c r="G20" s="144">
        <f t="shared" si="6"/>
        <v>0</v>
      </c>
      <c r="H20" s="144">
        <f t="shared" si="6"/>
        <v>0</v>
      </c>
      <c r="I20" s="144">
        <f t="shared" si="6"/>
        <v>0</v>
      </c>
      <c r="J20" s="144">
        <f t="shared" si="6"/>
        <v>530</v>
      </c>
      <c r="K20" s="144">
        <f t="shared" si="6"/>
        <v>2005</v>
      </c>
      <c r="L20" s="144">
        <f t="shared" si="6"/>
        <v>0</v>
      </c>
      <c r="M20" s="6"/>
      <c r="N20" s="6"/>
    </row>
    <row r="21" spans="1:1024" ht="26.4" x14ac:dyDescent="0.25">
      <c r="A21" s="11" t="s">
        <v>143</v>
      </c>
      <c r="B21" s="145">
        <v>0</v>
      </c>
      <c r="C21" s="145">
        <v>0</v>
      </c>
      <c r="D21" s="145">
        <v>0</v>
      </c>
      <c r="E21" s="145">
        <v>0</v>
      </c>
      <c r="F21" s="145">
        <v>0</v>
      </c>
      <c r="G21" s="145">
        <v>0</v>
      </c>
      <c r="H21" s="145">
        <v>0</v>
      </c>
      <c r="I21" s="145">
        <v>0</v>
      </c>
      <c r="J21" s="145">
        <v>0</v>
      </c>
      <c r="K21" s="145">
        <v>0</v>
      </c>
      <c r="L21" s="145">
        <v>0</v>
      </c>
      <c r="M21" s="33"/>
      <c r="N21" s="33"/>
    </row>
    <row r="22" spans="1:1024" ht="15" x14ac:dyDescent="0.25">
      <c r="A22" s="11" t="s">
        <v>144</v>
      </c>
      <c r="B22" s="140">
        <v>450</v>
      </c>
      <c r="C22" s="140">
        <v>1025</v>
      </c>
      <c r="D22" s="140">
        <v>0</v>
      </c>
      <c r="E22" s="140">
        <v>0</v>
      </c>
      <c r="F22" s="140">
        <v>0</v>
      </c>
      <c r="G22" s="140">
        <v>0</v>
      </c>
      <c r="H22" s="140">
        <v>0</v>
      </c>
      <c r="I22" s="140">
        <v>0</v>
      </c>
      <c r="J22" s="140">
        <v>530</v>
      </c>
      <c r="K22" s="140">
        <v>2005</v>
      </c>
      <c r="L22" s="140">
        <v>0</v>
      </c>
      <c r="M22" s="6"/>
      <c r="N22" s="6"/>
    </row>
    <row r="23" spans="1:1024" ht="15" x14ac:dyDescent="0.25">
      <c r="A23" s="82" t="s">
        <v>145</v>
      </c>
      <c r="B23" s="140">
        <v>0</v>
      </c>
      <c r="C23" s="140">
        <v>0</v>
      </c>
      <c r="D23" s="140">
        <v>0</v>
      </c>
      <c r="E23" s="140">
        <v>0</v>
      </c>
      <c r="F23" s="140">
        <v>0</v>
      </c>
      <c r="G23" s="140">
        <v>0</v>
      </c>
      <c r="H23" s="140">
        <v>0</v>
      </c>
      <c r="I23" s="140">
        <v>0</v>
      </c>
      <c r="J23" s="140">
        <v>0</v>
      </c>
      <c r="K23" s="140">
        <v>0</v>
      </c>
      <c r="L23" s="140">
        <v>0</v>
      </c>
      <c r="M23" s="6"/>
      <c r="N23" s="6"/>
    </row>
    <row r="24" spans="1:1024" ht="26.4" x14ac:dyDescent="0.25">
      <c r="A24" s="82" t="s">
        <v>146</v>
      </c>
      <c r="B24" s="137">
        <v>0</v>
      </c>
      <c r="C24" s="137">
        <v>10</v>
      </c>
      <c r="D24" s="137">
        <v>0</v>
      </c>
      <c r="E24" s="137">
        <v>0</v>
      </c>
      <c r="F24" s="137">
        <v>42</v>
      </c>
      <c r="G24" s="137">
        <v>0</v>
      </c>
      <c r="H24" s="137">
        <v>0</v>
      </c>
      <c r="I24" s="137">
        <v>0</v>
      </c>
      <c r="J24" s="137">
        <v>10</v>
      </c>
      <c r="K24" s="137">
        <v>62</v>
      </c>
      <c r="L24" s="137">
        <v>0</v>
      </c>
      <c r="M24" s="6"/>
      <c r="N24" s="6"/>
    </row>
    <row r="25" spans="1:1024" ht="15" x14ac:dyDescent="0.25">
      <c r="A25" s="82" t="s">
        <v>147</v>
      </c>
      <c r="B25" s="139"/>
      <c r="C25" s="139"/>
      <c r="D25" s="139"/>
      <c r="E25" s="139"/>
      <c r="F25" s="139"/>
      <c r="G25" s="139"/>
      <c r="H25" s="139"/>
      <c r="I25" s="139"/>
      <c r="J25" s="139"/>
      <c r="K25" s="139"/>
      <c r="L25" s="139"/>
      <c r="M25" s="19"/>
      <c r="N25" s="19"/>
    </row>
    <row r="26" spans="1:1024" ht="18.75" customHeight="1" x14ac:dyDescent="0.25">
      <c r="A26" s="9" t="s">
        <v>160</v>
      </c>
      <c r="B26" s="139">
        <f>SUM(B29)</f>
        <v>105</v>
      </c>
      <c r="C26" s="139">
        <f t="shared" ref="C26:L26" si="7">SUM(C29)</f>
        <v>177</v>
      </c>
      <c r="D26" s="139">
        <f t="shared" si="7"/>
        <v>18</v>
      </c>
      <c r="E26" s="139">
        <f t="shared" si="7"/>
        <v>0</v>
      </c>
      <c r="F26" s="139">
        <f t="shared" si="7"/>
        <v>0</v>
      </c>
      <c r="G26" s="139">
        <f t="shared" si="7"/>
        <v>0</v>
      </c>
      <c r="H26" s="139">
        <f t="shared" si="7"/>
        <v>0</v>
      </c>
      <c r="I26" s="139">
        <f t="shared" si="7"/>
        <v>0</v>
      </c>
      <c r="J26" s="139">
        <f t="shared" si="7"/>
        <v>0</v>
      </c>
      <c r="K26" s="139">
        <f t="shared" si="7"/>
        <v>282</v>
      </c>
      <c r="L26" s="139">
        <f t="shared" si="7"/>
        <v>24</v>
      </c>
      <c r="M26" s="15"/>
      <c r="N26" s="15"/>
    </row>
    <row r="27" spans="1:1024" ht="26.4" x14ac:dyDescent="0.25">
      <c r="A27" s="16" t="s">
        <v>148</v>
      </c>
      <c r="B27" s="140">
        <v>2555</v>
      </c>
      <c r="C27" s="140">
        <v>160</v>
      </c>
      <c r="D27" s="140">
        <v>0</v>
      </c>
      <c r="E27" s="140">
        <v>0</v>
      </c>
      <c r="F27" s="140">
        <v>0</v>
      </c>
      <c r="G27" s="140">
        <v>0</v>
      </c>
      <c r="H27" s="140">
        <v>0</v>
      </c>
      <c r="I27" s="140">
        <v>0</v>
      </c>
      <c r="J27" s="140">
        <v>0</v>
      </c>
      <c r="K27" s="140">
        <v>2715</v>
      </c>
      <c r="L27" s="140">
        <v>1818</v>
      </c>
      <c r="M27" s="6"/>
      <c r="N27" s="6"/>
    </row>
    <row r="28" spans="1:1024" ht="47.25" customHeight="1" x14ac:dyDescent="0.25">
      <c r="A28" s="17" t="s">
        <v>149</v>
      </c>
      <c r="B28" s="195">
        <v>19010</v>
      </c>
      <c r="C28" s="195">
        <v>72</v>
      </c>
      <c r="D28" s="195">
        <v>0</v>
      </c>
      <c r="E28" s="195">
        <v>0</v>
      </c>
      <c r="F28" s="195">
        <v>0</v>
      </c>
      <c r="G28" s="195">
        <v>0</v>
      </c>
      <c r="H28" s="195">
        <v>0</v>
      </c>
      <c r="I28" s="195">
        <v>0</v>
      </c>
      <c r="J28" s="195">
        <v>0</v>
      </c>
      <c r="K28" s="195">
        <v>19082</v>
      </c>
      <c r="L28" s="195">
        <v>14249</v>
      </c>
      <c r="M28" s="6"/>
      <c r="N28" s="6"/>
    </row>
    <row r="29" spans="1:1024" ht="26.4" x14ac:dyDescent="0.25">
      <c r="A29" s="17" t="s">
        <v>150</v>
      </c>
      <c r="B29" s="140">
        <v>105</v>
      </c>
      <c r="C29" s="140">
        <v>177</v>
      </c>
      <c r="D29" s="140">
        <v>18</v>
      </c>
      <c r="E29" s="140">
        <v>0</v>
      </c>
      <c r="F29" s="140">
        <v>0</v>
      </c>
      <c r="G29" s="140">
        <v>0</v>
      </c>
      <c r="H29" s="140">
        <v>0</v>
      </c>
      <c r="I29" s="140">
        <v>0</v>
      </c>
      <c r="J29" s="140">
        <v>0</v>
      </c>
      <c r="K29" s="140">
        <v>282</v>
      </c>
      <c r="L29" s="140">
        <v>24</v>
      </c>
      <c r="M29" s="6"/>
      <c r="N29" s="6"/>
    </row>
    <row r="30" spans="1:1024" s="98" customFormat="1" ht="14.25" customHeight="1" x14ac:dyDescent="0.25">
      <c r="A30" s="110" t="s">
        <v>165</v>
      </c>
      <c r="B30" s="138">
        <f>SUM(B27+B28+B29)</f>
        <v>21670</v>
      </c>
      <c r="C30" s="138">
        <f t="shared" ref="C30:L30" si="8">SUM(C27+C28+C29)</f>
        <v>409</v>
      </c>
      <c r="D30" s="138">
        <f t="shared" si="8"/>
        <v>18</v>
      </c>
      <c r="E30" s="138">
        <f t="shared" si="8"/>
        <v>0</v>
      </c>
      <c r="F30" s="138">
        <f t="shared" si="8"/>
        <v>0</v>
      </c>
      <c r="G30" s="138">
        <f t="shared" si="8"/>
        <v>0</v>
      </c>
      <c r="H30" s="138">
        <f t="shared" si="8"/>
        <v>0</v>
      </c>
      <c r="I30" s="138">
        <f t="shared" si="8"/>
        <v>0</v>
      </c>
      <c r="J30" s="138">
        <f t="shared" si="8"/>
        <v>0</v>
      </c>
      <c r="K30" s="138">
        <f t="shared" si="8"/>
        <v>22079</v>
      </c>
      <c r="L30" s="138">
        <f t="shared" si="8"/>
        <v>16091</v>
      </c>
      <c r="M30" s="85"/>
      <c r="N30" s="85"/>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c r="HR30" s="71"/>
      <c r="HS30" s="71"/>
      <c r="HT30" s="71"/>
      <c r="HU30" s="71"/>
      <c r="HV30" s="71"/>
      <c r="HW30" s="71"/>
      <c r="HX30" s="71"/>
      <c r="HY30" s="71"/>
      <c r="HZ30" s="71"/>
      <c r="IA30" s="71"/>
      <c r="IB30" s="71"/>
      <c r="IC30" s="71"/>
      <c r="ID30" s="71"/>
      <c r="IE30" s="71"/>
      <c r="IF30" s="71"/>
      <c r="IG30" s="71"/>
      <c r="IH30" s="71"/>
      <c r="II30" s="71"/>
      <c r="IJ30" s="71"/>
      <c r="IK30" s="71"/>
      <c r="IL30" s="71"/>
      <c r="IM30" s="71"/>
      <c r="IN30" s="71"/>
      <c r="IO30" s="71"/>
      <c r="IP30" s="71"/>
      <c r="IQ30" s="71"/>
      <c r="IR30" s="71"/>
      <c r="IS30" s="71"/>
      <c r="IT30" s="71"/>
      <c r="IU30" s="71"/>
      <c r="IV30" s="71"/>
      <c r="IW30" s="71"/>
      <c r="IX30" s="71"/>
      <c r="IY30" s="71"/>
      <c r="IZ30" s="71"/>
      <c r="JA30" s="71"/>
      <c r="JB30" s="71"/>
      <c r="JC30" s="71"/>
      <c r="JD30" s="71"/>
      <c r="JE30" s="71"/>
      <c r="JF30" s="71"/>
      <c r="JG30" s="71"/>
      <c r="JH30" s="71"/>
      <c r="JI30" s="71"/>
      <c r="JJ30" s="71"/>
      <c r="JK30" s="71"/>
      <c r="JL30" s="71"/>
      <c r="JM30" s="71"/>
      <c r="JN30" s="71"/>
      <c r="JO30" s="71"/>
      <c r="JP30" s="71"/>
      <c r="JQ30" s="71"/>
      <c r="JR30" s="71"/>
      <c r="JS30" s="71"/>
      <c r="JT30" s="71"/>
      <c r="JU30" s="71"/>
      <c r="JV30" s="71"/>
      <c r="JW30" s="71"/>
      <c r="JX30" s="71"/>
      <c r="JY30" s="71"/>
      <c r="JZ30" s="71"/>
      <c r="KA30" s="71"/>
      <c r="KB30" s="71"/>
      <c r="KC30" s="71"/>
      <c r="KD30" s="71"/>
      <c r="KE30" s="71"/>
      <c r="KF30" s="71"/>
      <c r="KG30" s="71"/>
      <c r="KH30" s="71"/>
      <c r="KI30" s="71"/>
      <c r="KJ30" s="71"/>
      <c r="KK30" s="71"/>
      <c r="KL30" s="71"/>
      <c r="KM30" s="71"/>
      <c r="KN30" s="71"/>
      <c r="KO30" s="71"/>
      <c r="KP30" s="71"/>
      <c r="KQ30" s="71"/>
      <c r="KR30" s="71"/>
      <c r="KS30" s="71"/>
      <c r="KT30" s="71"/>
      <c r="KU30" s="71"/>
      <c r="KV30" s="71"/>
      <c r="KW30" s="71"/>
      <c r="KX30" s="71"/>
      <c r="KY30" s="71"/>
      <c r="KZ30" s="71"/>
      <c r="LA30" s="71"/>
      <c r="LB30" s="71"/>
      <c r="LC30" s="71"/>
      <c r="LD30" s="71"/>
      <c r="LE30" s="71"/>
      <c r="LF30" s="71"/>
      <c r="LG30" s="71"/>
      <c r="LH30" s="71"/>
      <c r="LI30" s="71"/>
      <c r="LJ30" s="71"/>
      <c r="LK30" s="71"/>
      <c r="LL30" s="71"/>
      <c r="LM30" s="71"/>
      <c r="LN30" s="71"/>
      <c r="LO30" s="71"/>
      <c r="LP30" s="71"/>
      <c r="LQ30" s="71"/>
      <c r="LR30" s="71"/>
      <c r="LS30" s="71"/>
      <c r="LT30" s="71"/>
      <c r="LU30" s="71"/>
      <c r="LV30" s="71"/>
      <c r="LW30" s="71"/>
      <c r="LX30" s="71"/>
      <c r="LY30" s="71"/>
      <c r="LZ30" s="71"/>
      <c r="MA30" s="71"/>
      <c r="MB30" s="71"/>
      <c r="MC30" s="71"/>
      <c r="MD30" s="71"/>
      <c r="ME30" s="71"/>
      <c r="MF30" s="71"/>
      <c r="MG30" s="71"/>
      <c r="MH30" s="71"/>
      <c r="MI30" s="71"/>
      <c r="MJ30" s="71"/>
      <c r="MK30" s="71"/>
      <c r="ML30" s="71"/>
      <c r="MM30" s="71"/>
      <c r="MN30" s="71"/>
      <c r="MO30" s="71"/>
      <c r="MP30" s="71"/>
      <c r="MQ30" s="71"/>
      <c r="MR30" s="71"/>
      <c r="MS30" s="71"/>
      <c r="MT30" s="71"/>
      <c r="MU30" s="71"/>
      <c r="MV30" s="71"/>
      <c r="MW30" s="71"/>
      <c r="MX30" s="71"/>
      <c r="MY30" s="71"/>
      <c r="MZ30" s="71"/>
      <c r="NA30" s="71"/>
      <c r="NB30" s="71"/>
      <c r="NC30" s="71"/>
      <c r="ND30" s="71"/>
      <c r="NE30" s="71"/>
      <c r="NF30" s="71"/>
      <c r="NG30" s="71"/>
      <c r="NH30" s="71"/>
      <c r="NI30" s="71"/>
      <c r="NJ30" s="71"/>
      <c r="NK30" s="71"/>
      <c r="NL30" s="71"/>
      <c r="NM30" s="71"/>
      <c r="NN30" s="71"/>
      <c r="NO30" s="71"/>
      <c r="NP30" s="71"/>
      <c r="NQ30" s="71"/>
      <c r="NR30" s="71"/>
      <c r="NS30" s="71"/>
      <c r="NT30" s="71"/>
      <c r="NU30" s="71"/>
      <c r="NV30" s="71"/>
      <c r="NW30" s="71"/>
      <c r="NX30" s="71"/>
      <c r="NY30" s="71"/>
      <c r="NZ30" s="71"/>
      <c r="OA30" s="71"/>
      <c r="OB30" s="71"/>
      <c r="OC30" s="71"/>
      <c r="OD30" s="71"/>
      <c r="OE30" s="71"/>
      <c r="OF30" s="71"/>
      <c r="OG30" s="71"/>
      <c r="OH30" s="71"/>
      <c r="OI30" s="71"/>
      <c r="OJ30" s="71"/>
      <c r="OK30" s="71"/>
      <c r="OL30" s="71"/>
      <c r="OM30" s="71"/>
      <c r="ON30" s="71"/>
      <c r="OO30" s="71"/>
      <c r="OP30" s="71"/>
      <c r="OQ30" s="71"/>
      <c r="OR30" s="71"/>
      <c r="OS30" s="71"/>
      <c r="OT30" s="71"/>
      <c r="OU30" s="71"/>
      <c r="OV30" s="71"/>
      <c r="OW30" s="71"/>
      <c r="OX30" s="71"/>
      <c r="OY30" s="71"/>
      <c r="OZ30" s="71"/>
      <c r="PA30" s="71"/>
      <c r="PB30" s="71"/>
      <c r="PC30" s="71"/>
      <c r="PD30" s="71"/>
      <c r="PE30" s="71"/>
      <c r="PF30" s="71"/>
      <c r="PG30" s="71"/>
      <c r="PH30" s="71"/>
      <c r="PI30" s="71"/>
      <c r="PJ30" s="71"/>
      <c r="PK30" s="71"/>
      <c r="PL30" s="71"/>
      <c r="PM30" s="71"/>
      <c r="PN30" s="71"/>
      <c r="PO30" s="71"/>
      <c r="PP30" s="71"/>
      <c r="PQ30" s="71"/>
      <c r="PR30" s="71"/>
      <c r="PS30" s="71"/>
      <c r="PT30" s="71"/>
      <c r="PU30" s="71"/>
      <c r="PV30" s="71"/>
      <c r="PW30" s="71"/>
      <c r="PX30" s="71"/>
      <c r="PY30" s="71"/>
      <c r="PZ30" s="71"/>
      <c r="QA30" s="71"/>
      <c r="QB30" s="71"/>
      <c r="QC30" s="71"/>
      <c r="QD30" s="71"/>
      <c r="QE30" s="71"/>
      <c r="QF30" s="71"/>
      <c r="QG30" s="71"/>
      <c r="QH30" s="71"/>
      <c r="QI30" s="71"/>
      <c r="QJ30" s="71"/>
      <c r="QK30" s="71"/>
      <c r="QL30" s="71"/>
      <c r="QM30" s="71"/>
      <c r="QN30" s="71"/>
      <c r="QO30" s="71"/>
      <c r="QP30" s="71"/>
      <c r="QQ30" s="71"/>
      <c r="QR30" s="71"/>
      <c r="QS30" s="71"/>
      <c r="QT30" s="71"/>
      <c r="QU30" s="71"/>
      <c r="QV30" s="71"/>
      <c r="QW30" s="71"/>
      <c r="QX30" s="71"/>
      <c r="QY30" s="71"/>
      <c r="QZ30" s="71"/>
      <c r="RA30" s="71"/>
      <c r="RB30" s="71"/>
      <c r="RC30" s="71"/>
      <c r="RD30" s="71"/>
      <c r="RE30" s="71"/>
      <c r="RF30" s="71"/>
      <c r="RG30" s="71"/>
      <c r="RH30" s="71"/>
      <c r="RI30" s="71"/>
      <c r="RJ30" s="71"/>
      <c r="RK30" s="71"/>
      <c r="RL30" s="71"/>
      <c r="RM30" s="71"/>
      <c r="RN30" s="71"/>
      <c r="RO30" s="71"/>
      <c r="RP30" s="71"/>
      <c r="RQ30" s="71"/>
      <c r="RR30" s="71"/>
      <c r="RS30" s="71"/>
      <c r="RT30" s="71"/>
      <c r="RU30" s="71"/>
      <c r="RV30" s="71"/>
      <c r="RW30" s="71"/>
      <c r="RX30" s="71"/>
      <c r="RY30" s="71"/>
      <c r="RZ30" s="71"/>
      <c r="SA30" s="71"/>
      <c r="SB30" s="71"/>
      <c r="SC30" s="71"/>
      <c r="SD30" s="71"/>
      <c r="SE30" s="71"/>
      <c r="SF30" s="71"/>
      <c r="SG30" s="71"/>
      <c r="SH30" s="71"/>
      <c r="SI30" s="71"/>
      <c r="SJ30" s="71"/>
      <c r="SK30" s="71"/>
      <c r="SL30" s="71"/>
      <c r="SM30" s="71"/>
      <c r="SN30" s="71"/>
      <c r="SO30" s="71"/>
      <c r="SP30" s="71"/>
      <c r="SQ30" s="71"/>
      <c r="SR30" s="71"/>
      <c r="SS30" s="71"/>
      <c r="ST30" s="71"/>
      <c r="SU30" s="71"/>
      <c r="SV30" s="71"/>
      <c r="SW30" s="71"/>
      <c r="SX30" s="71"/>
      <c r="SY30" s="71"/>
      <c r="SZ30" s="71"/>
      <c r="TA30" s="71"/>
      <c r="TB30" s="71"/>
      <c r="TC30" s="71"/>
      <c r="TD30" s="71"/>
      <c r="TE30" s="71"/>
      <c r="TF30" s="71"/>
      <c r="TG30" s="71"/>
      <c r="TH30" s="71"/>
      <c r="TI30" s="71"/>
      <c r="TJ30" s="71"/>
      <c r="TK30" s="71"/>
      <c r="TL30" s="71"/>
      <c r="TM30" s="71"/>
      <c r="TN30" s="71"/>
      <c r="TO30" s="71"/>
      <c r="TP30" s="71"/>
      <c r="TQ30" s="71"/>
      <c r="TR30" s="71"/>
      <c r="TS30" s="71"/>
      <c r="TT30" s="71"/>
      <c r="TU30" s="71"/>
      <c r="TV30" s="71"/>
      <c r="TW30" s="71"/>
      <c r="TX30" s="71"/>
      <c r="TY30" s="71"/>
      <c r="TZ30" s="71"/>
      <c r="UA30" s="71"/>
      <c r="UB30" s="71"/>
      <c r="UC30" s="71"/>
      <c r="UD30" s="71"/>
      <c r="UE30" s="71"/>
      <c r="UF30" s="71"/>
      <c r="UG30" s="71"/>
      <c r="UH30" s="71"/>
      <c r="UI30" s="71"/>
      <c r="UJ30" s="71"/>
      <c r="UK30" s="71"/>
      <c r="UL30" s="71"/>
      <c r="UM30" s="71"/>
      <c r="UN30" s="71"/>
      <c r="UO30" s="71"/>
      <c r="UP30" s="71"/>
      <c r="UQ30" s="71"/>
      <c r="UR30" s="71"/>
      <c r="US30" s="71"/>
      <c r="UT30" s="71"/>
      <c r="UU30" s="71"/>
      <c r="UV30" s="71"/>
      <c r="UW30" s="71"/>
      <c r="UX30" s="71"/>
      <c r="UY30" s="71"/>
      <c r="UZ30" s="71"/>
      <c r="VA30" s="71"/>
      <c r="VB30" s="71"/>
      <c r="VC30" s="71"/>
      <c r="VD30" s="71"/>
      <c r="VE30" s="71"/>
      <c r="VF30" s="71"/>
      <c r="VG30" s="71"/>
      <c r="VH30" s="71"/>
      <c r="VI30" s="71"/>
      <c r="VJ30" s="71"/>
      <c r="VK30" s="71"/>
      <c r="VL30" s="71"/>
      <c r="VM30" s="71"/>
      <c r="VN30" s="71"/>
      <c r="VO30" s="71"/>
      <c r="VP30" s="71"/>
      <c r="VQ30" s="71"/>
      <c r="VR30" s="71"/>
      <c r="VS30" s="71"/>
      <c r="VT30" s="71"/>
      <c r="VU30" s="71"/>
      <c r="VV30" s="71"/>
      <c r="VW30" s="71"/>
      <c r="VX30" s="71"/>
      <c r="VY30" s="71"/>
      <c r="VZ30" s="71"/>
      <c r="WA30" s="71"/>
      <c r="WB30" s="71"/>
      <c r="WC30" s="71"/>
      <c r="WD30" s="71"/>
      <c r="WE30" s="71"/>
      <c r="WF30" s="71"/>
      <c r="WG30" s="71"/>
      <c r="WH30" s="71"/>
      <c r="WI30" s="71"/>
      <c r="WJ30" s="71"/>
      <c r="WK30" s="71"/>
      <c r="WL30" s="71"/>
      <c r="WM30" s="71"/>
      <c r="WN30" s="71"/>
      <c r="WO30" s="71"/>
      <c r="WP30" s="71"/>
      <c r="WQ30" s="71"/>
      <c r="WR30" s="71"/>
      <c r="WS30" s="71"/>
      <c r="WT30" s="71"/>
      <c r="WU30" s="71"/>
      <c r="WV30" s="71"/>
      <c r="WW30" s="71"/>
      <c r="WX30" s="71"/>
      <c r="WY30" s="71"/>
      <c r="WZ30" s="71"/>
      <c r="XA30" s="71"/>
      <c r="XB30" s="71"/>
      <c r="XC30" s="71"/>
      <c r="XD30" s="71"/>
      <c r="XE30" s="71"/>
      <c r="XF30" s="71"/>
      <c r="XG30" s="71"/>
      <c r="XH30" s="71"/>
      <c r="XI30" s="71"/>
      <c r="XJ30" s="71"/>
      <c r="XK30" s="71"/>
      <c r="XL30" s="71"/>
      <c r="XM30" s="71"/>
      <c r="XN30" s="71"/>
      <c r="XO30" s="71"/>
      <c r="XP30" s="71"/>
      <c r="XQ30" s="71"/>
      <c r="XR30" s="71"/>
      <c r="XS30" s="71"/>
      <c r="XT30" s="71"/>
      <c r="XU30" s="71"/>
      <c r="XV30" s="71"/>
      <c r="XW30" s="71"/>
      <c r="XX30" s="71"/>
      <c r="XY30" s="71"/>
      <c r="XZ30" s="71"/>
      <c r="YA30" s="71"/>
      <c r="YB30" s="71"/>
      <c r="YC30" s="71"/>
      <c r="YD30" s="71"/>
      <c r="YE30" s="71"/>
      <c r="YF30" s="71"/>
      <c r="YG30" s="71"/>
      <c r="YH30" s="71"/>
      <c r="YI30" s="71"/>
      <c r="YJ30" s="71"/>
      <c r="YK30" s="71"/>
      <c r="YL30" s="71"/>
      <c r="YM30" s="71"/>
      <c r="YN30" s="71"/>
      <c r="YO30" s="71"/>
      <c r="YP30" s="71"/>
      <c r="YQ30" s="71"/>
      <c r="YR30" s="71"/>
      <c r="YS30" s="71"/>
      <c r="YT30" s="71"/>
      <c r="YU30" s="71"/>
      <c r="YV30" s="71"/>
      <c r="YW30" s="71"/>
      <c r="YX30" s="71"/>
      <c r="YY30" s="71"/>
      <c r="YZ30" s="71"/>
      <c r="ZA30" s="71"/>
      <c r="ZB30" s="71"/>
      <c r="ZC30" s="71"/>
      <c r="ZD30" s="71"/>
      <c r="ZE30" s="71"/>
      <c r="ZF30" s="71"/>
      <c r="ZG30" s="71"/>
      <c r="ZH30" s="71"/>
      <c r="ZI30" s="71"/>
      <c r="ZJ30" s="71"/>
      <c r="ZK30" s="71"/>
      <c r="ZL30" s="71"/>
      <c r="ZM30" s="71"/>
      <c r="ZN30" s="71"/>
      <c r="ZO30" s="71"/>
      <c r="ZP30" s="71"/>
      <c r="ZQ30" s="71"/>
      <c r="ZR30" s="71"/>
      <c r="ZS30" s="71"/>
      <c r="ZT30" s="71"/>
      <c r="ZU30" s="71"/>
      <c r="ZV30" s="71"/>
      <c r="ZW30" s="71"/>
      <c r="ZX30" s="71"/>
      <c r="ZY30" s="71"/>
      <c r="ZZ30" s="71"/>
      <c r="AAA30" s="71"/>
      <c r="AAB30" s="71"/>
      <c r="AAC30" s="71"/>
      <c r="AAD30" s="71"/>
      <c r="AAE30" s="71"/>
      <c r="AAF30" s="71"/>
      <c r="AAG30" s="71"/>
      <c r="AAH30" s="71"/>
      <c r="AAI30" s="71"/>
      <c r="AAJ30" s="71"/>
      <c r="AAK30" s="71"/>
      <c r="AAL30" s="71"/>
      <c r="AAM30" s="71"/>
      <c r="AAN30" s="71"/>
      <c r="AAO30" s="71"/>
      <c r="AAP30" s="71"/>
      <c r="AAQ30" s="71"/>
      <c r="AAR30" s="71"/>
      <c r="AAS30" s="71"/>
      <c r="AAT30" s="71"/>
      <c r="AAU30" s="71"/>
      <c r="AAV30" s="71"/>
      <c r="AAW30" s="71"/>
      <c r="AAX30" s="71"/>
      <c r="AAY30" s="71"/>
      <c r="AAZ30" s="71"/>
      <c r="ABA30" s="71"/>
      <c r="ABB30" s="71"/>
      <c r="ABC30" s="71"/>
      <c r="ABD30" s="71"/>
      <c r="ABE30" s="71"/>
      <c r="ABF30" s="71"/>
      <c r="ABG30" s="71"/>
      <c r="ABH30" s="71"/>
      <c r="ABI30" s="71"/>
      <c r="ABJ30" s="71"/>
      <c r="ABK30" s="71"/>
      <c r="ABL30" s="71"/>
      <c r="ABM30" s="71"/>
      <c r="ABN30" s="71"/>
      <c r="ABO30" s="71"/>
      <c r="ABP30" s="71"/>
      <c r="ABQ30" s="71"/>
      <c r="ABR30" s="71"/>
      <c r="ABS30" s="71"/>
      <c r="ABT30" s="71"/>
      <c r="ABU30" s="71"/>
      <c r="ABV30" s="71"/>
      <c r="ABW30" s="71"/>
      <c r="ABX30" s="71"/>
      <c r="ABY30" s="71"/>
      <c r="ABZ30" s="71"/>
      <c r="ACA30" s="71"/>
      <c r="ACB30" s="71"/>
      <c r="ACC30" s="71"/>
      <c r="ACD30" s="71"/>
      <c r="ACE30" s="71"/>
      <c r="ACF30" s="71"/>
      <c r="ACG30" s="71"/>
      <c r="ACH30" s="71"/>
      <c r="ACI30" s="71"/>
      <c r="ACJ30" s="71"/>
      <c r="ACK30" s="71"/>
      <c r="ACL30" s="71"/>
      <c r="ACM30" s="71"/>
      <c r="ACN30" s="71"/>
      <c r="ACO30" s="71"/>
      <c r="ACP30" s="71"/>
      <c r="ACQ30" s="71"/>
      <c r="ACR30" s="71"/>
      <c r="ACS30" s="71"/>
      <c r="ACT30" s="71"/>
      <c r="ACU30" s="71"/>
      <c r="ACV30" s="71"/>
      <c r="ACW30" s="71"/>
      <c r="ACX30" s="71"/>
      <c r="ACY30" s="71"/>
      <c r="ACZ30" s="71"/>
      <c r="ADA30" s="71"/>
      <c r="ADB30" s="71"/>
      <c r="ADC30" s="71"/>
      <c r="ADD30" s="71"/>
      <c r="ADE30" s="71"/>
      <c r="ADF30" s="71"/>
      <c r="ADG30" s="71"/>
      <c r="ADH30" s="71"/>
      <c r="ADI30" s="71"/>
      <c r="ADJ30" s="71"/>
      <c r="ADK30" s="71"/>
      <c r="ADL30" s="71"/>
      <c r="ADM30" s="71"/>
      <c r="ADN30" s="71"/>
      <c r="ADO30" s="71"/>
      <c r="ADP30" s="71"/>
      <c r="ADQ30" s="71"/>
      <c r="ADR30" s="71"/>
      <c r="ADS30" s="71"/>
      <c r="ADT30" s="71"/>
      <c r="ADU30" s="71"/>
      <c r="ADV30" s="71"/>
      <c r="ADW30" s="71"/>
      <c r="ADX30" s="71"/>
      <c r="ADY30" s="71"/>
      <c r="ADZ30" s="71"/>
      <c r="AEA30" s="71"/>
      <c r="AEB30" s="71"/>
      <c r="AEC30" s="71"/>
      <c r="AED30" s="71"/>
      <c r="AEE30" s="71"/>
      <c r="AEF30" s="71"/>
      <c r="AEG30" s="71"/>
      <c r="AEH30" s="71"/>
      <c r="AEI30" s="71"/>
      <c r="AEJ30" s="71"/>
      <c r="AEK30" s="71"/>
      <c r="AEL30" s="71"/>
      <c r="AEM30" s="71"/>
      <c r="AEN30" s="71"/>
      <c r="AEO30" s="71"/>
      <c r="AEP30" s="71"/>
      <c r="AEQ30" s="71"/>
      <c r="AER30" s="71"/>
      <c r="AES30" s="71"/>
      <c r="AET30" s="71"/>
      <c r="AEU30" s="71"/>
      <c r="AEV30" s="71"/>
      <c r="AEW30" s="71"/>
      <c r="AEX30" s="71"/>
      <c r="AEY30" s="71"/>
      <c r="AEZ30" s="71"/>
      <c r="AFA30" s="71"/>
      <c r="AFB30" s="71"/>
      <c r="AFC30" s="71"/>
      <c r="AFD30" s="71"/>
      <c r="AFE30" s="71"/>
      <c r="AFF30" s="71"/>
      <c r="AFG30" s="71"/>
      <c r="AFH30" s="71"/>
      <c r="AFI30" s="71"/>
      <c r="AFJ30" s="71"/>
      <c r="AFK30" s="71"/>
      <c r="AFL30" s="71"/>
      <c r="AFM30" s="71"/>
      <c r="AFN30" s="71"/>
      <c r="AFO30" s="71"/>
      <c r="AFP30" s="71"/>
      <c r="AFQ30" s="71"/>
      <c r="AFR30" s="71"/>
      <c r="AFS30" s="71"/>
      <c r="AFT30" s="71"/>
      <c r="AFU30" s="71"/>
      <c r="AFV30" s="71"/>
      <c r="AFW30" s="71"/>
      <c r="AFX30" s="71"/>
      <c r="AFY30" s="71"/>
      <c r="AFZ30" s="71"/>
      <c r="AGA30" s="71"/>
      <c r="AGB30" s="71"/>
      <c r="AGC30" s="71"/>
      <c r="AGD30" s="71"/>
      <c r="AGE30" s="71"/>
      <c r="AGF30" s="71"/>
      <c r="AGG30" s="71"/>
      <c r="AGH30" s="71"/>
      <c r="AGI30" s="71"/>
      <c r="AGJ30" s="71"/>
      <c r="AGK30" s="71"/>
      <c r="AGL30" s="71"/>
      <c r="AGM30" s="71"/>
      <c r="AGN30" s="71"/>
      <c r="AGO30" s="71"/>
      <c r="AGP30" s="71"/>
      <c r="AGQ30" s="71"/>
      <c r="AGR30" s="71"/>
      <c r="AGS30" s="71"/>
      <c r="AGT30" s="71"/>
      <c r="AGU30" s="71"/>
      <c r="AGV30" s="71"/>
      <c r="AGW30" s="71"/>
      <c r="AGX30" s="71"/>
      <c r="AGY30" s="71"/>
      <c r="AGZ30" s="71"/>
      <c r="AHA30" s="71"/>
      <c r="AHB30" s="71"/>
      <c r="AHC30" s="71"/>
      <c r="AHD30" s="71"/>
      <c r="AHE30" s="71"/>
      <c r="AHF30" s="71"/>
      <c r="AHG30" s="71"/>
      <c r="AHH30" s="71"/>
      <c r="AHI30" s="71"/>
      <c r="AHJ30" s="71"/>
      <c r="AHK30" s="71"/>
      <c r="AHL30" s="71"/>
      <c r="AHM30" s="71"/>
      <c r="AHN30" s="71"/>
      <c r="AHO30" s="71"/>
      <c r="AHP30" s="71"/>
      <c r="AHQ30" s="71"/>
      <c r="AHR30" s="71"/>
      <c r="AHS30" s="71"/>
      <c r="AHT30" s="71"/>
      <c r="AHU30" s="71"/>
      <c r="AHV30" s="71"/>
      <c r="AHW30" s="71"/>
      <c r="AHX30" s="71"/>
      <c r="AHY30" s="71"/>
      <c r="AHZ30" s="71"/>
      <c r="AIA30" s="71"/>
      <c r="AIB30" s="71"/>
      <c r="AIC30" s="71"/>
      <c r="AID30" s="71"/>
      <c r="AIE30" s="71"/>
      <c r="AIF30" s="71"/>
      <c r="AIG30" s="71"/>
      <c r="AIH30" s="71"/>
      <c r="AII30" s="71"/>
      <c r="AIJ30" s="71"/>
      <c r="AIK30" s="71"/>
      <c r="AIL30" s="71"/>
      <c r="AIM30" s="71"/>
      <c r="AIN30" s="71"/>
      <c r="AIO30" s="71"/>
      <c r="AIP30" s="71"/>
      <c r="AIQ30" s="71"/>
      <c r="AIR30" s="71"/>
      <c r="AIS30" s="71"/>
      <c r="AIT30" s="71"/>
      <c r="AIU30" s="71"/>
      <c r="AIV30" s="71"/>
      <c r="AIW30" s="71"/>
      <c r="AIX30" s="71"/>
      <c r="AIY30" s="71"/>
      <c r="AIZ30" s="71"/>
      <c r="AJA30" s="71"/>
      <c r="AJB30" s="71"/>
      <c r="AJC30" s="71"/>
      <c r="AJD30" s="71"/>
      <c r="AJE30" s="71"/>
      <c r="AJF30" s="71"/>
      <c r="AJG30" s="71"/>
      <c r="AJH30" s="71"/>
      <c r="AJI30" s="71"/>
      <c r="AJJ30" s="71"/>
      <c r="AJK30" s="71"/>
      <c r="AJL30" s="71"/>
      <c r="AJM30" s="71"/>
      <c r="AJN30" s="71"/>
      <c r="AJO30" s="71"/>
      <c r="AJP30" s="71"/>
      <c r="AJQ30" s="71"/>
      <c r="AJR30" s="71"/>
      <c r="AJS30" s="71"/>
      <c r="AJT30" s="71"/>
      <c r="AJU30" s="71"/>
      <c r="AJV30" s="71"/>
      <c r="AJW30" s="71"/>
      <c r="AJX30" s="71"/>
      <c r="AJY30" s="71"/>
      <c r="AJZ30" s="71"/>
      <c r="AKA30" s="71"/>
      <c r="AKB30" s="71"/>
      <c r="AKC30" s="71"/>
      <c r="AKD30" s="71"/>
      <c r="AKE30" s="71"/>
      <c r="AKF30" s="71"/>
      <c r="AKG30" s="71"/>
      <c r="AKH30" s="71"/>
      <c r="AKI30" s="71"/>
      <c r="AKJ30" s="71"/>
      <c r="AKK30" s="71"/>
      <c r="AKL30" s="71"/>
      <c r="AKM30" s="71"/>
      <c r="AKN30" s="71"/>
      <c r="AKO30" s="71"/>
      <c r="AKP30" s="71"/>
      <c r="AKQ30" s="71"/>
      <c r="AKR30" s="71"/>
      <c r="AKS30" s="71"/>
      <c r="AKT30" s="71"/>
      <c r="AKU30" s="71"/>
      <c r="AKV30" s="71"/>
      <c r="AKW30" s="71"/>
      <c r="AKX30" s="71"/>
      <c r="AKY30" s="71"/>
      <c r="AKZ30" s="71"/>
      <c r="ALA30" s="71"/>
      <c r="ALB30" s="71"/>
      <c r="ALC30" s="71"/>
      <c r="ALD30" s="71"/>
      <c r="ALE30" s="71"/>
      <c r="ALF30" s="71"/>
      <c r="ALG30" s="71"/>
      <c r="ALH30" s="71"/>
      <c r="ALI30" s="71"/>
      <c r="ALJ30" s="71"/>
      <c r="ALK30" s="71"/>
      <c r="ALL30" s="71"/>
      <c r="ALM30" s="71"/>
      <c r="ALN30" s="71"/>
      <c r="ALO30" s="71"/>
      <c r="ALP30" s="71"/>
      <c r="ALQ30" s="71"/>
      <c r="ALR30" s="71"/>
      <c r="ALS30" s="71"/>
      <c r="ALT30" s="71"/>
      <c r="ALU30" s="71"/>
      <c r="ALV30" s="71"/>
      <c r="ALW30" s="71"/>
      <c r="ALX30" s="71"/>
      <c r="ALY30" s="71"/>
      <c r="ALZ30" s="71"/>
      <c r="AMA30" s="71"/>
      <c r="AMB30" s="71"/>
      <c r="AMC30" s="71"/>
      <c r="AMD30" s="71"/>
      <c r="AME30" s="71"/>
      <c r="AMF30" s="71"/>
      <c r="AMG30" s="71"/>
      <c r="AMH30" s="71"/>
      <c r="AMI30" s="71"/>
      <c r="AMJ30" s="71"/>
    </row>
    <row r="31" spans="1:1024" ht="15" x14ac:dyDescent="0.25">
      <c r="A31" s="18" t="s">
        <v>161</v>
      </c>
      <c r="B31" s="139">
        <f t="shared" ref="B31:O31" si="9">SUM(B34)</f>
        <v>588</v>
      </c>
      <c r="C31" s="139">
        <f t="shared" si="9"/>
        <v>4983</v>
      </c>
      <c r="D31" s="139">
        <f t="shared" si="9"/>
        <v>0</v>
      </c>
      <c r="E31" s="139">
        <f t="shared" si="9"/>
        <v>0</v>
      </c>
      <c r="F31" s="139">
        <f t="shared" si="9"/>
        <v>0</v>
      </c>
      <c r="G31" s="139">
        <f t="shared" si="9"/>
        <v>0</v>
      </c>
      <c r="H31" s="139">
        <f t="shared" si="9"/>
        <v>0</v>
      </c>
      <c r="I31" s="139">
        <f t="shared" si="9"/>
        <v>0</v>
      </c>
      <c r="J31" s="139">
        <f t="shared" si="9"/>
        <v>0</v>
      </c>
      <c r="K31" s="139">
        <f t="shared" si="9"/>
        <v>5571</v>
      </c>
      <c r="L31" s="139">
        <f t="shared" si="9"/>
        <v>315</v>
      </c>
      <c r="M31" s="86">
        <f t="shared" si="9"/>
        <v>0</v>
      </c>
      <c r="N31" s="86">
        <f t="shared" si="9"/>
        <v>0</v>
      </c>
      <c r="O31" s="86">
        <f t="shared" si="9"/>
        <v>0</v>
      </c>
    </row>
    <row r="32" spans="1:1024" ht="26.4" x14ac:dyDescent="0.25">
      <c r="A32" s="11" t="s">
        <v>128</v>
      </c>
      <c r="B32" s="134">
        <v>22607</v>
      </c>
      <c r="C32" s="133">
        <v>0</v>
      </c>
      <c r="D32" s="133">
        <v>0</v>
      </c>
      <c r="E32" s="133">
        <v>0</v>
      </c>
      <c r="F32" s="133">
        <v>0</v>
      </c>
      <c r="G32" s="133">
        <v>0</v>
      </c>
      <c r="H32" s="133">
        <v>0</v>
      </c>
      <c r="I32" s="133">
        <v>0</v>
      </c>
      <c r="J32" s="133">
        <v>0</v>
      </c>
      <c r="K32" s="133">
        <v>22607</v>
      </c>
      <c r="L32" s="133">
        <v>3425</v>
      </c>
      <c r="M32" s="6"/>
      <c r="N32" s="6"/>
    </row>
    <row r="33" spans="1:1024" ht="39.6" x14ac:dyDescent="0.25">
      <c r="A33" s="11" t="s">
        <v>129</v>
      </c>
      <c r="B33" s="133">
        <v>129</v>
      </c>
      <c r="C33" s="133">
        <v>34</v>
      </c>
      <c r="D33" s="133">
        <v>0</v>
      </c>
      <c r="E33" s="133">
        <v>0</v>
      </c>
      <c r="F33" s="133">
        <v>0</v>
      </c>
      <c r="G33" s="133">
        <v>0</v>
      </c>
      <c r="H33" s="133">
        <v>0</v>
      </c>
      <c r="I33" s="133">
        <v>0</v>
      </c>
      <c r="J33" s="133">
        <v>0</v>
      </c>
      <c r="K33" s="133">
        <v>163</v>
      </c>
      <c r="L33" s="133">
        <v>66</v>
      </c>
      <c r="M33" s="6"/>
      <c r="N33" s="6"/>
      <c r="P33" s="31" t="s">
        <v>35</v>
      </c>
    </row>
    <row r="34" spans="1:1024" ht="26.4" x14ac:dyDescent="0.25">
      <c r="A34" s="11" t="s">
        <v>130</v>
      </c>
      <c r="B34" s="133">
        <v>588</v>
      </c>
      <c r="C34" s="133">
        <v>4983</v>
      </c>
      <c r="D34" s="133">
        <v>0</v>
      </c>
      <c r="E34" s="133">
        <v>0</v>
      </c>
      <c r="F34" s="133">
        <v>0</v>
      </c>
      <c r="G34" s="133">
        <v>0</v>
      </c>
      <c r="H34" s="133">
        <v>0</v>
      </c>
      <c r="I34" s="133">
        <v>0</v>
      </c>
      <c r="J34" s="133">
        <v>0</v>
      </c>
      <c r="K34" s="133">
        <v>5571</v>
      </c>
      <c r="L34" s="133">
        <v>315</v>
      </c>
      <c r="M34" s="10"/>
      <c r="N34" s="10"/>
    </row>
    <row r="35" spans="1:1024" s="98" customFormat="1" ht="15" x14ac:dyDescent="0.25">
      <c r="A35" s="109" t="s">
        <v>166</v>
      </c>
      <c r="B35" s="138">
        <f>SUM(B32+B33+B34)</f>
        <v>23324</v>
      </c>
      <c r="C35" s="138">
        <f t="shared" ref="C35:L35" si="10">SUM(C32+C33+C34)</f>
        <v>5017</v>
      </c>
      <c r="D35" s="138">
        <f t="shared" si="10"/>
        <v>0</v>
      </c>
      <c r="E35" s="138">
        <f t="shared" si="10"/>
        <v>0</v>
      </c>
      <c r="F35" s="138">
        <f t="shared" si="10"/>
        <v>0</v>
      </c>
      <c r="G35" s="138">
        <f t="shared" si="10"/>
        <v>0</v>
      </c>
      <c r="H35" s="138">
        <f t="shared" si="10"/>
        <v>0</v>
      </c>
      <c r="I35" s="138">
        <f t="shared" si="10"/>
        <v>0</v>
      </c>
      <c r="J35" s="138">
        <f t="shared" si="10"/>
        <v>0</v>
      </c>
      <c r="K35" s="138">
        <f t="shared" si="10"/>
        <v>28341</v>
      </c>
      <c r="L35" s="138">
        <f t="shared" si="10"/>
        <v>3806</v>
      </c>
      <c r="M35" s="108"/>
      <c r="N35" s="108"/>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1"/>
      <c r="GM35" s="71"/>
      <c r="GN35" s="71"/>
      <c r="GO35" s="71"/>
      <c r="GP35" s="71"/>
      <c r="GQ35" s="71"/>
      <c r="GR35" s="71"/>
      <c r="GS35" s="71"/>
      <c r="GT35" s="71"/>
      <c r="GU35" s="71"/>
      <c r="GV35" s="71"/>
      <c r="GW35" s="71"/>
      <c r="GX35" s="71"/>
      <c r="GY35" s="71"/>
      <c r="GZ35" s="71"/>
      <c r="HA35" s="71"/>
      <c r="HB35" s="71"/>
      <c r="HC35" s="71"/>
      <c r="HD35" s="71"/>
      <c r="HE35" s="71"/>
      <c r="HF35" s="71"/>
      <c r="HG35" s="71"/>
      <c r="HH35" s="71"/>
      <c r="HI35" s="71"/>
      <c r="HJ35" s="71"/>
      <c r="HK35" s="71"/>
      <c r="HL35" s="71"/>
      <c r="HM35" s="71"/>
      <c r="HN35" s="71"/>
      <c r="HO35" s="71"/>
      <c r="HP35" s="71"/>
      <c r="HQ35" s="71"/>
      <c r="HR35" s="71"/>
      <c r="HS35" s="71"/>
      <c r="HT35" s="71"/>
      <c r="HU35" s="71"/>
      <c r="HV35" s="71"/>
      <c r="HW35" s="71"/>
      <c r="HX35" s="71"/>
      <c r="HY35" s="71"/>
      <c r="HZ35" s="71"/>
      <c r="IA35" s="71"/>
      <c r="IB35" s="71"/>
      <c r="IC35" s="71"/>
      <c r="ID35" s="71"/>
      <c r="IE35" s="71"/>
      <c r="IF35" s="71"/>
      <c r="IG35" s="71"/>
      <c r="IH35" s="71"/>
      <c r="II35" s="71"/>
      <c r="IJ35" s="71"/>
      <c r="IK35" s="71"/>
      <c r="IL35" s="71"/>
      <c r="IM35" s="71"/>
      <c r="IN35" s="71"/>
      <c r="IO35" s="71"/>
      <c r="IP35" s="71"/>
      <c r="IQ35" s="71"/>
      <c r="IR35" s="71"/>
      <c r="IS35" s="71"/>
      <c r="IT35" s="71"/>
      <c r="IU35" s="71"/>
      <c r="IV35" s="71"/>
      <c r="IW35" s="71"/>
      <c r="IX35" s="71"/>
      <c r="IY35" s="71"/>
      <c r="IZ35" s="71"/>
      <c r="JA35" s="71"/>
      <c r="JB35" s="71"/>
      <c r="JC35" s="71"/>
      <c r="JD35" s="71"/>
      <c r="JE35" s="71"/>
      <c r="JF35" s="71"/>
      <c r="JG35" s="71"/>
      <c r="JH35" s="71"/>
      <c r="JI35" s="71"/>
      <c r="JJ35" s="71"/>
      <c r="JK35" s="71"/>
      <c r="JL35" s="71"/>
      <c r="JM35" s="71"/>
      <c r="JN35" s="71"/>
      <c r="JO35" s="71"/>
      <c r="JP35" s="71"/>
      <c r="JQ35" s="71"/>
      <c r="JR35" s="71"/>
      <c r="JS35" s="71"/>
      <c r="JT35" s="71"/>
      <c r="JU35" s="71"/>
      <c r="JV35" s="71"/>
      <c r="JW35" s="71"/>
      <c r="JX35" s="71"/>
      <c r="JY35" s="71"/>
      <c r="JZ35" s="71"/>
      <c r="KA35" s="71"/>
      <c r="KB35" s="71"/>
      <c r="KC35" s="71"/>
      <c r="KD35" s="71"/>
      <c r="KE35" s="71"/>
      <c r="KF35" s="71"/>
      <c r="KG35" s="71"/>
      <c r="KH35" s="71"/>
      <c r="KI35" s="71"/>
      <c r="KJ35" s="71"/>
      <c r="KK35" s="71"/>
      <c r="KL35" s="71"/>
      <c r="KM35" s="71"/>
      <c r="KN35" s="71"/>
      <c r="KO35" s="71"/>
      <c r="KP35" s="71"/>
      <c r="KQ35" s="71"/>
      <c r="KR35" s="71"/>
      <c r="KS35" s="71"/>
      <c r="KT35" s="71"/>
      <c r="KU35" s="71"/>
      <c r="KV35" s="71"/>
      <c r="KW35" s="71"/>
      <c r="KX35" s="71"/>
      <c r="KY35" s="71"/>
      <c r="KZ35" s="71"/>
      <c r="LA35" s="71"/>
      <c r="LB35" s="71"/>
      <c r="LC35" s="71"/>
      <c r="LD35" s="71"/>
      <c r="LE35" s="71"/>
      <c r="LF35" s="71"/>
      <c r="LG35" s="71"/>
      <c r="LH35" s="71"/>
      <c r="LI35" s="71"/>
      <c r="LJ35" s="71"/>
      <c r="LK35" s="71"/>
      <c r="LL35" s="71"/>
      <c r="LM35" s="71"/>
      <c r="LN35" s="71"/>
      <c r="LO35" s="71"/>
      <c r="LP35" s="71"/>
      <c r="LQ35" s="71"/>
      <c r="LR35" s="71"/>
      <c r="LS35" s="71"/>
      <c r="LT35" s="71"/>
      <c r="LU35" s="71"/>
      <c r="LV35" s="71"/>
      <c r="LW35" s="71"/>
      <c r="LX35" s="71"/>
      <c r="LY35" s="71"/>
      <c r="LZ35" s="71"/>
      <c r="MA35" s="71"/>
      <c r="MB35" s="71"/>
      <c r="MC35" s="71"/>
      <c r="MD35" s="71"/>
      <c r="ME35" s="71"/>
      <c r="MF35" s="71"/>
      <c r="MG35" s="71"/>
      <c r="MH35" s="71"/>
      <c r="MI35" s="71"/>
      <c r="MJ35" s="71"/>
      <c r="MK35" s="71"/>
      <c r="ML35" s="71"/>
      <c r="MM35" s="71"/>
      <c r="MN35" s="71"/>
      <c r="MO35" s="71"/>
      <c r="MP35" s="71"/>
      <c r="MQ35" s="71"/>
      <c r="MR35" s="71"/>
      <c r="MS35" s="71"/>
      <c r="MT35" s="71"/>
      <c r="MU35" s="71"/>
      <c r="MV35" s="71"/>
      <c r="MW35" s="71"/>
      <c r="MX35" s="71"/>
      <c r="MY35" s="71"/>
      <c r="MZ35" s="71"/>
      <c r="NA35" s="71"/>
      <c r="NB35" s="71"/>
      <c r="NC35" s="71"/>
      <c r="ND35" s="71"/>
      <c r="NE35" s="71"/>
      <c r="NF35" s="71"/>
      <c r="NG35" s="71"/>
      <c r="NH35" s="71"/>
      <c r="NI35" s="71"/>
      <c r="NJ35" s="71"/>
      <c r="NK35" s="71"/>
      <c r="NL35" s="71"/>
      <c r="NM35" s="71"/>
      <c r="NN35" s="71"/>
      <c r="NO35" s="71"/>
      <c r="NP35" s="71"/>
      <c r="NQ35" s="71"/>
      <c r="NR35" s="71"/>
      <c r="NS35" s="71"/>
      <c r="NT35" s="71"/>
      <c r="NU35" s="71"/>
      <c r="NV35" s="71"/>
      <c r="NW35" s="71"/>
      <c r="NX35" s="71"/>
      <c r="NY35" s="71"/>
      <c r="NZ35" s="71"/>
      <c r="OA35" s="71"/>
      <c r="OB35" s="71"/>
      <c r="OC35" s="71"/>
      <c r="OD35" s="71"/>
      <c r="OE35" s="71"/>
      <c r="OF35" s="71"/>
      <c r="OG35" s="71"/>
      <c r="OH35" s="71"/>
      <c r="OI35" s="71"/>
      <c r="OJ35" s="71"/>
      <c r="OK35" s="71"/>
      <c r="OL35" s="71"/>
      <c r="OM35" s="71"/>
      <c r="ON35" s="71"/>
      <c r="OO35" s="71"/>
      <c r="OP35" s="71"/>
      <c r="OQ35" s="71"/>
      <c r="OR35" s="71"/>
      <c r="OS35" s="71"/>
      <c r="OT35" s="71"/>
      <c r="OU35" s="71"/>
      <c r="OV35" s="71"/>
      <c r="OW35" s="71"/>
      <c r="OX35" s="71"/>
      <c r="OY35" s="71"/>
      <c r="OZ35" s="71"/>
      <c r="PA35" s="71"/>
      <c r="PB35" s="71"/>
      <c r="PC35" s="71"/>
      <c r="PD35" s="71"/>
      <c r="PE35" s="71"/>
      <c r="PF35" s="71"/>
      <c r="PG35" s="71"/>
      <c r="PH35" s="71"/>
      <c r="PI35" s="71"/>
      <c r="PJ35" s="71"/>
      <c r="PK35" s="71"/>
      <c r="PL35" s="71"/>
      <c r="PM35" s="71"/>
      <c r="PN35" s="71"/>
      <c r="PO35" s="71"/>
      <c r="PP35" s="71"/>
      <c r="PQ35" s="71"/>
      <c r="PR35" s="71"/>
      <c r="PS35" s="71"/>
      <c r="PT35" s="71"/>
      <c r="PU35" s="71"/>
      <c r="PV35" s="71"/>
      <c r="PW35" s="71"/>
      <c r="PX35" s="71"/>
      <c r="PY35" s="71"/>
      <c r="PZ35" s="71"/>
      <c r="QA35" s="71"/>
      <c r="QB35" s="71"/>
      <c r="QC35" s="71"/>
      <c r="QD35" s="71"/>
      <c r="QE35" s="71"/>
      <c r="QF35" s="71"/>
      <c r="QG35" s="71"/>
      <c r="QH35" s="71"/>
      <c r="QI35" s="71"/>
      <c r="QJ35" s="71"/>
      <c r="QK35" s="71"/>
      <c r="QL35" s="71"/>
      <c r="QM35" s="71"/>
      <c r="QN35" s="71"/>
      <c r="QO35" s="71"/>
      <c r="QP35" s="71"/>
      <c r="QQ35" s="71"/>
      <c r="QR35" s="71"/>
      <c r="QS35" s="71"/>
      <c r="QT35" s="71"/>
      <c r="QU35" s="71"/>
      <c r="QV35" s="71"/>
      <c r="QW35" s="71"/>
      <c r="QX35" s="71"/>
      <c r="QY35" s="71"/>
      <c r="QZ35" s="71"/>
      <c r="RA35" s="71"/>
      <c r="RB35" s="71"/>
      <c r="RC35" s="71"/>
      <c r="RD35" s="71"/>
      <c r="RE35" s="71"/>
      <c r="RF35" s="71"/>
      <c r="RG35" s="71"/>
      <c r="RH35" s="71"/>
      <c r="RI35" s="71"/>
      <c r="RJ35" s="71"/>
      <c r="RK35" s="71"/>
      <c r="RL35" s="71"/>
      <c r="RM35" s="71"/>
      <c r="RN35" s="71"/>
      <c r="RO35" s="71"/>
      <c r="RP35" s="71"/>
      <c r="RQ35" s="71"/>
      <c r="RR35" s="71"/>
      <c r="RS35" s="71"/>
      <c r="RT35" s="71"/>
      <c r="RU35" s="71"/>
      <c r="RV35" s="71"/>
      <c r="RW35" s="71"/>
      <c r="RX35" s="71"/>
      <c r="RY35" s="71"/>
      <c r="RZ35" s="71"/>
      <c r="SA35" s="71"/>
      <c r="SB35" s="71"/>
      <c r="SC35" s="71"/>
      <c r="SD35" s="71"/>
      <c r="SE35" s="71"/>
      <c r="SF35" s="71"/>
      <c r="SG35" s="71"/>
      <c r="SH35" s="71"/>
      <c r="SI35" s="71"/>
      <c r="SJ35" s="71"/>
      <c r="SK35" s="71"/>
      <c r="SL35" s="71"/>
      <c r="SM35" s="71"/>
      <c r="SN35" s="71"/>
      <c r="SO35" s="71"/>
      <c r="SP35" s="71"/>
      <c r="SQ35" s="71"/>
      <c r="SR35" s="71"/>
      <c r="SS35" s="71"/>
      <c r="ST35" s="71"/>
      <c r="SU35" s="71"/>
      <c r="SV35" s="71"/>
      <c r="SW35" s="71"/>
      <c r="SX35" s="71"/>
      <c r="SY35" s="71"/>
      <c r="SZ35" s="71"/>
      <c r="TA35" s="71"/>
      <c r="TB35" s="71"/>
      <c r="TC35" s="71"/>
      <c r="TD35" s="71"/>
      <c r="TE35" s="71"/>
      <c r="TF35" s="71"/>
      <c r="TG35" s="71"/>
      <c r="TH35" s="71"/>
      <c r="TI35" s="71"/>
      <c r="TJ35" s="71"/>
      <c r="TK35" s="71"/>
      <c r="TL35" s="71"/>
      <c r="TM35" s="71"/>
      <c r="TN35" s="71"/>
      <c r="TO35" s="71"/>
      <c r="TP35" s="71"/>
      <c r="TQ35" s="71"/>
      <c r="TR35" s="71"/>
      <c r="TS35" s="71"/>
      <c r="TT35" s="71"/>
      <c r="TU35" s="71"/>
      <c r="TV35" s="71"/>
      <c r="TW35" s="71"/>
      <c r="TX35" s="71"/>
      <c r="TY35" s="71"/>
      <c r="TZ35" s="71"/>
      <c r="UA35" s="71"/>
      <c r="UB35" s="71"/>
      <c r="UC35" s="71"/>
      <c r="UD35" s="71"/>
      <c r="UE35" s="71"/>
      <c r="UF35" s="71"/>
      <c r="UG35" s="71"/>
      <c r="UH35" s="71"/>
      <c r="UI35" s="71"/>
      <c r="UJ35" s="71"/>
      <c r="UK35" s="71"/>
      <c r="UL35" s="71"/>
      <c r="UM35" s="71"/>
      <c r="UN35" s="71"/>
      <c r="UO35" s="71"/>
      <c r="UP35" s="71"/>
      <c r="UQ35" s="71"/>
      <c r="UR35" s="71"/>
      <c r="US35" s="71"/>
      <c r="UT35" s="71"/>
      <c r="UU35" s="71"/>
      <c r="UV35" s="71"/>
      <c r="UW35" s="71"/>
      <c r="UX35" s="71"/>
      <c r="UY35" s="71"/>
      <c r="UZ35" s="71"/>
      <c r="VA35" s="71"/>
      <c r="VB35" s="71"/>
      <c r="VC35" s="71"/>
      <c r="VD35" s="71"/>
      <c r="VE35" s="71"/>
      <c r="VF35" s="71"/>
      <c r="VG35" s="71"/>
      <c r="VH35" s="71"/>
      <c r="VI35" s="71"/>
      <c r="VJ35" s="71"/>
      <c r="VK35" s="71"/>
      <c r="VL35" s="71"/>
      <c r="VM35" s="71"/>
      <c r="VN35" s="71"/>
      <c r="VO35" s="71"/>
      <c r="VP35" s="71"/>
      <c r="VQ35" s="71"/>
      <c r="VR35" s="71"/>
      <c r="VS35" s="71"/>
      <c r="VT35" s="71"/>
      <c r="VU35" s="71"/>
      <c r="VV35" s="71"/>
      <c r="VW35" s="71"/>
      <c r="VX35" s="71"/>
      <c r="VY35" s="71"/>
      <c r="VZ35" s="71"/>
      <c r="WA35" s="71"/>
      <c r="WB35" s="71"/>
      <c r="WC35" s="71"/>
      <c r="WD35" s="71"/>
      <c r="WE35" s="71"/>
      <c r="WF35" s="71"/>
      <c r="WG35" s="71"/>
      <c r="WH35" s="71"/>
      <c r="WI35" s="71"/>
      <c r="WJ35" s="71"/>
      <c r="WK35" s="71"/>
      <c r="WL35" s="71"/>
      <c r="WM35" s="71"/>
      <c r="WN35" s="71"/>
      <c r="WO35" s="71"/>
      <c r="WP35" s="71"/>
      <c r="WQ35" s="71"/>
      <c r="WR35" s="71"/>
      <c r="WS35" s="71"/>
      <c r="WT35" s="71"/>
      <c r="WU35" s="71"/>
      <c r="WV35" s="71"/>
      <c r="WW35" s="71"/>
      <c r="WX35" s="71"/>
      <c r="WY35" s="71"/>
      <c r="WZ35" s="71"/>
      <c r="XA35" s="71"/>
      <c r="XB35" s="71"/>
      <c r="XC35" s="71"/>
      <c r="XD35" s="71"/>
      <c r="XE35" s="71"/>
      <c r="XF35" s="71"/>
      <c r="XG35" s="71"/>
      <c r="XH35" s="71"/>
      <c r="XI35" s="71"/>
      <c r="XJ35" s="71"/>
      <c r="XK35" s="71"/>
      <c r="XL35" s="71"/>
      <c r="XM35" s="71"/>
      <c r="XN35" s="71"/>
      <c r="XO35" s="71"/>
      <c r="XP35" s="71"/>
      <c r="XQ35" s="71"/>
      <c r="XR35" s="71"/>
      <c r="XS35" s="71"/>
      <c r="XT35" s="71"/>
      <c r="XU35" s="71"/>
      <c r="XV35" s="71"/>
      <c r="XW35" s="71"/>
      <c r="XX35" s="71"/>
      <c r="XY35" s="71"/>
      <c r="XZ35" s="71"/>
      <c r="YA35" s="71"/>
      <c r="YB35" s="71"/>
      <c r="YC35" s="71"/>
      <c r="YD35" s="71"/>
      <c r="YE35" s="71"/>
      <c r="YF35" s="71"/>
      <c r="YG35" s="71"/>
      <c r="YH35" s="71"/>
      <c r="YI35" s="71"/>
      <c r="YJ35" s="71"/>
      <c r="YK35" s="71"/>
      <c r="YL35" s="71"/>
      <c r="YM35" s="71"/>
      <c r="YN35" s="71"/>
      <c r="YO35" s="71"/>
      <c r="YP35" s="71"/>
      <c r="YQ35" s="71"/>
      <c r="YR35" s="71"/>
      <c r="YS35" s="71"/>
      <c r="YT35" s="71"/>
      <c r="YU35" s="71"/>
      <c r="YV35" s="71"/>
      <c r="YW35" s="71"/>
      <c r="YX35" s="71"/>
      <c r="YY35" s="71"/>
      <c r="YZ35" s="71"/>
      <c r="ZA35" s="71"/>
      <c r="ZB35" s="71"/>
      <c r="ZC35" s="71"/>
      <c r="ZD35" s="71"/>
      <c r="ZE35" s="71"/>
      <c r="ZF35" s="71"/>
      <c r="ZG35" s="71"/>
      <c r="ZH35" s="71"/>
      <c r="ZI35" s="71"/>
      <c r="ZJ35" s="71"/>
      <c r="ZK35" s="71"/>
      <c r="ZL35" s="71"/>
      <c r="ZM35" s="71"/>
      <c r="ZN35" s="71"/>
      <c r="ZO35" s="71"/>
      <c r="ZP35" s="71"/>
      <c r="ZQ35" s="71"/>
      <c r="ZR35" s="71"/>
      <c r="ZS35" s="71"/>
      <c r="ZT35" s="71"/>
      <c r="ZU35" s="71"/>
      <c r="ZV35" s="71"/>
      <c r="ZW35" s="71"/>
      <c r="ZX35" s="71"/>
      <c r="ZY35" s="71"/>
      <c r="ZZ35" s="71"/>
      <c r="AAA35" s="71"/>
      <c r="AAB35" s="71"/>
      <c r="AAC35" s="71"/>
      <c r="AAD35" s="71"/>
      <c r="AAE35" s="71"/>
      <c r="AAF35" s="71"/>
      <c r="AAG35" s="71"/>
      <c r="AAH35" s="71"/>
      <c r="AAI35" s="71"/>
      <c r="AAJ35" s="71"/>
      <c r="AAK35" s="71"/>
      <c r="AAL35" s="71"/>
      <c r="AAM35" s="71"/>
      <c r="AAN35" s="71"/>
      <c r="AAO35" s="71"/>
      <c r="AAP35" s="71"/>
      <c r="AAQ35" s="71"/>
      <c r="AAR35" s="71"/>
      <c r="AAS35" s="71"/>
      <c r="AAT35" s="71"/>
      <c r="AAU35" s="71"/>
      <c r="AAV35" s="71"/>
      <c r="AAW35" s="71"/>
      <c r="AAX35" s="71"/>
      <c r="AAY35" s="71"/>
      <c r="AAZ35" s="71"/>
      <c r="ABA35" s="71"/>
      <c r="ABB35" s="71"/>
      <c r="ABC35" s="71"/>
      <c r="ABD35" s="71"/>
      <c r="ABE35" s="71"/>
      <c r="ABF35" s="71"/>
      <c r="ABG35" s="71"/>
      <c r="ABH35" s="71"/>
      <c r="ABI35" s="71"/>
      <c r="ABJ35" s="71"/>
      <c r="ABK35" s="71"/>
      <c r="ABL35" s="71"/>
      <c r="ABM35" s="71"/>
      <c r="ABN35" s="71"/>
      <c r="ABO35" s="71"/>
      <c r="ABP35" s="71"/>
      <c r="ABQ35" s="71"/>
      <c r="ABR35" s="71"/>
      <c r="ABS35" s="71"/>
      <c r="ABT35" s="71"/>
      <c r="ABU35" s="71"/>
      <c r="ABV35" s="71"/>
      <c r="ABW35" s="71"/>
      <c r="ABX35" s="71"/>
      <c r="ABY35" s="71"/>
      <c r="ABZ35" s="71"/>
      <c r="ACA35" s="71"/>
      <c r="ACB35" s="71"/>
      <c r="ACC35" s="71"/>
      <c r="ACD35" s="71"/>
      <c r="ACE35" s="71"/>
      <c r="ACF35" s="71"/>
      <c r="ACG35" s="71"/>
      <c r="ACH35" s="71"/>
      <c r="ACI35" s="71"/>
      <c r="ACJ35" s="71"/>
      <c r="ACK35" s="71"/>
      <c r="ACL35" s="71"/>
      <c r="ACM35" s="71"/>
      <c r="ACN35" s="71"/>
      <c r="ACO35" s="71"/>
      <c r="ACP35" s="71"/>
      <c r="ACQ35" s="71"/>
      <c r="ACR35" s="71"/>
      <c r="ACS35" s="71"/>
      <c r="ACT35" s="71"/>
      <c r="ACU35" s="71"/>
      <c r="ACV35" s="71"/>
      <c r="ACW35" s="71"/>
      <c r="ACX35" s="71"/>
      <c r="ACY35" s="71"/>
      <c r="ACZ35" s="71"/>
      <c r="ADA35" s="71"/>
      <c r="ADB35" s="71"/>
      <c r="ADC35" s="71"/>
      <c r="ADD35" s="71"/>
      <c r="ADE35" s="71"/>
      <c r="ADF35" s="71"/>
      <c r="ADG35" s="71"/>
      <c r="ADH35" s="71"/>
      <c r="ADI35" s="71"/>
      <c r="ADJ35" s="71"/>
      <c r="ADK35" s="71"/>
      <c r="ADL35" s="71"/>
      <c r="ADM35" s="71"/>
      <c r="ADN35" s="71"/>
      <c r="ADO35" s="71"/>
      <c r="ADP35" s="71"/>
      <c r="ADQ35" s="71"/>
      <c r="ADR35" s="71"/>
      <c r="ADS35" s="71"/>
      <c r="ADT35" s="71"/>
      <c r="ADU35" s="71"/>
      <c r="ADV35" s="71"/>
      <c r="ADW35" s="71"/>
      <c r="ADX35" s="71"/>
      <c r="ADY35" s="71"/>
      <c r="ADZ35" s="71"/>
      <c r="AEA35" s="71"/>
      <c r="AEB35" s="71"/>
      <c r="AEC35" s="71"/>
      <c r="AED35" s="71"/>
      <c r="AEE35" s="71"/>
      <c r="AEF35" s="71"/>
      <c r="AEG35" s="71"/>
      <c r="AEH35" s="71"/>
      <c r="AEI35" s="71"/>
      <c r="AEJ35" s="71"/>
      <c r="AEK35" s="71"/>
      <c r="AEL35" s="71"/>
      <c r="AEM35" s="71"/>
      <c r="AEN35" s="71"/>
      <c r="AEO35" s="71"/>
      <c r="AEP35" s="71"/>
      <c r="AEQ35" s="71"/>
      <c r="AER35" s="71"/>
      <c r="AES35" s="71"/>
      <c r="AET35" s="71"/>
      <c r="AEU35" s="71"/>
      <c r="AEV35" s="71"/>
      <c r="AEW35" s="71"/>
      <c r="AEX35" s="71"/>
      <c r="AEY35" s="71"/>
      <c r="AEZ35" s="71"/>
      <c r="AFA35" s="71"/>
      <c r="AFB35" s="71"/>
      <c r="AFC35" s="71"/>
      <c r="AFD35" s="71"/>
      <c r="AFE35" s="71"/>
      <c r="AFF35" s="71"/>
      <c r="AFG35" s="71"/>
      <c r="AFH35" s="71"/>
      <c r="AFI35" s="71"/>
      <c r="AFJ35" s="71"/>
      <c r="AFK35" s="71"/>
      <c r="AFL35" s="71"/>
      <c r="AFM35" s="71"/>
      <c r="AFN35" s="71"/>
      <c r="AFO35" s="71"/>
      <c r="AFP35" s="71"/>
      <c r="AFQ35" s="71"/>
      <c r="AFR35" s="71"/>
      <c r="AFS35" s="71"/>
      <c r="AFT35" s="71"/>
      <c r="AFU35" s="71"/>
      <c r="AFV35" s="71"/>
      <c r="AFW35" s="71"/>
      <c r="AFX35" s="71"/>
      <c r="AFY35" s="71"/>
      <c r="AFZ35" s="71"/>
      <c r="AGA35" s="71"/>
      <c r="AGB35" s="71"/>
      <c r="AGC35" s="71"/>
      <c r="AGD35" s="71"/>
      <c r="AGE35" s="71"/>
      <c r="AGF35" s="71"/>
      <c r="AGG35" s="71"/>
      <c r="AGH35" s="71"/>
      <c r="AGI35" s="71"/>
      <c r="AGJ35" s="71"/>
      <c r="AGK35" s="71"/>
      <c r="AGL35" s="71"/>
      <c r="AGM35" s="71"/>
      <c r="AGN35" s="71"/>
      <c r="AGO35" s="71"/>
      <c r="AGP35" s="71"/>
      <c r="AGQ35" s="71"/>
      <c r="AGR35" s="71"/>
      <c r="AGS35" s="71"/>
      <c r="AGT35" s="71"/>
      <c r="AGU35" s="71"/>
      <c r="AGV35" s="71"/>
      <c r="AGW35" s="71"/>
      <c r="AGX35" s="71"/>
      <c r="AGY35" s="71"/>
      <c r="AGZ35" s="71"/>
      <c r="AHA35" s="71"/>
      <c r="AHB35" s="71"/>
      <c r="AHC35" s="71"/>
      <c r="AHD35" s="71"/>
      <c r="AHE35" s="71"/>
      <c r="AHF35" s="71"/>
      <c r="AHG35" s="71"/>
      <c r="AHH35" s="71"/>
      <c r="AHI35" s="71"/>
      <c r="AHJ35" s="71"/>
      <c r="AHK35" s="71"/>
      <c r="AHL35" s="71"/>
      <c r="AHM35" s="71"/>
      <c r="AHN35" s="71"/>
      <c r="AHO35" s="71"/>
      <c r="AHP35" s="71"/>
      <c r="AHQ35" s="71"/>
      <c r="AHR35" s="71"/>
      <c r="AHS35" s="71"/>
      <c r="AHT35" s="71"/>
      <c r="AHU35" s="71"/>
      <c r="AHV35" s="71"/>
      <c r="AHW35" s="71"/>
      <c r="AHX35" s="71"/>
      <c r="AHY35" s="71"/>
      <c r="AHZ35" s="71"/>
      <c r="AIA35" s="71"/>
      <c r="AIB35" s="71"/>
      <c r="AIC35" s="71"/>
      <c r="AID35" s="71"/>
      <c r="AIE35" s="71"/>
      <c r="AIF35" s="71"/>
      <c r="AIG35" s="71"/>
      <c r="AIH35" s="71"/>
      <c r="AII35" s="71"/>
      <c r="AIJ35" s="71"/>
      <c r="AIK35" s="71"/>
      <c r="AIL35" s="71"/>
      <c r="AIM35" s="71"/>
      <c r="AIN35" s="71"/>
      <c r="AIO35" s="71"/>
      <c r="AIP35" s="71"/>
      <c r="AIQ35" s="71"/>
      <c r="AIR35" s="71"/>
      <c r="AIS35" s="71"/>
      <c r="AIT35" s="71"/>
      <c r="AIU35" s="71"/>
      <c r="AIV35" s="71"/>
      <c r="AIW35" s="71"/>
      <c r="AIX35" s="71"/>
      <c r="AIY35" s="71"/>
      <c r="AIZ35" s="71"/>
      <c r="AJA35" s="71"/>
      <c r="AJB35" s="71"/>
      <c r="AJC35" s="71"/>
      <c r="AJD35" s="71"/>
      <c r="AJE35" s="71"/>
      <c r="AJF35" s="71"/>
      <c r="AJG35" s="71"/>
      <c r="AJH35" s="71"/>
      <c r="AJI35" s="71"/>
      <c r="AJJ35" s="71"/>
      <c r="AJK35" s="71"/>
      <c r="AJL35" s="71"/>
      <c r="AJM35" s="71"/>
      <c r="AJN35" s="71"/>
      <c r="AJO35" s="71"/>
      <c r="AJP35" s="71"/>
      <c r="AJQ35" s="71"/>
      <c r="AJR35" s="71"/>
      <c r="AJS35" s="71"/>
      <c r="AJT35" s="71"/>
      <c r="AJU35" s="71"/>
      <c r="AJV35" s="71"/>
      <c r="AJW35" s="71"/>
      <c r="AJX35" s="71"/>
      <c r="AJY35" s="71"/>
      <c r="AJZ35" s="71"/>
      <c r="AKA35" s="71"/>
      <c r="AKB35" s="71"/>
      <c r="AKC35" s="71"/>
      <c r="AKD35" s="71"/>
      <c r="AKE35" s="71"/>
      <c r="AKF35" s="71"/>
      <c r="AKG35" s="71"/>
      <c r="AKH35" s="71"/>
      <c r="AKI35" s="71"/>
      <c r="AKJ35" s="71"/>
      <c r="AKK35" s="71"/>
      <c r="AKL35" s="71"/>
      <c r="AKM35" s="71"/>
      <c r="AKN35" s="71"/>
      <c r="AKO35" s="71"/>
      <c r="AKP35" s="71"/>
      <c r="AKQ35" s="71"/>
      <c r="AKR35" s="71"/>
      <c r="AKS35" s="71"/>
      <c r="AKT35" s="71"/>
      <c r="AKU35" s="71"/>
      <c r="AKV35" s="71"/>
      <c r="AKW35" s="71"/>
      <c r="AKX35" s="71"/>
      <c r="AKY35" s="71"/>
      <c r="AKZ35" s="71"/>
      <c r="ALA35" s="71"/>
      <c r="ALB35" s="71"/>
      <c r="ALC35" s="71"/>
      <c r="ALD35" s="71"/>
      <c r="ALE35" s="71"/>
      <c r="ALF35" s="71"/>
      <c r="ALG35" s="71"/>
      <c r="ALH35" s="71"/>
      <c r="ALI35" s="71"/>
      <c r="ALJ35" s="71"/>
      <c r="ALK35" s="71"/>
      <c r="ALL35" s="71"/>
      <c r="ALM35" s="71"/>
      <c r="ALN35" s="71"/>
      <c r="ALO35" s="71"/>
      <c r="ALP35" s="71"/>
      <c r="ALQ35" s="71"/>
      <c r="ALR35" s="71"/>
      <c r="ALS35" s="71"/>
      <c r="ALT35" s="71"/>
      <c r="ALU35" s="71"/>
      <c r="ALV35" s="71"/>
      <c r="ALW35" s="71"/>
      <c r="ALX35" s="71"/>
      <c r="ALY35" s="71"/>
      <c r="ALZ35" s="71"/>
      <c r="AMA35" s="71"/>
      <c r="AMB35" s="71"/>
      <c r="AMC35" s="71"/>
      <c r="AMD35" s="71"/>
      <c r="AME35" s="71"/>
      <c r="AMF35" s="71"/>
      <c r="AMG35" s="71"/>
      <c r="AMH35" s="71"/>
      <c r="AMI35" s="71"/>
      <c r="AMJ35" s="71"/>
    </row>
    <row r="36" spans="1:1024" ht="38.25" customHeight="1" x14ac:dyDescent="0.25">
      <c r="A36" s="9" t="s">
        <v>162</v>
      </c>
      <c r="B36" s="146">
        <f>SUM(B37+B38)</f>
        <v>7819</v>
      </c>
      <c r="C36" s="146">
        <f t="shared" ref="C36:L36" si="11">SUM(C37+C38)</f>
        <v>1973</v>
      </c>
      <c r="D36" s="146">
        <f t="shared" si="11"/>
        <v>0</v>
      </c>
      <c r="E36" s="146">
        <f t="shared" si="11"/>
        <v>2</v>
      </c>
      <c r="F36" s="146">
        <f t="shared" si="11"/>
        <v>0</v>
      </c>
      <c r="G36" s="146">
        <f t="shared" si="11"/>
        <v>0</v>
      </c>
      <c r="H36" s="146">
        <f t="shared" si="11"/>
        <v>0</v>
      </c>
      <c r="I36" s="146">
        <f t="shared" si="11"/>
        <v>0</v>
      </c>
      <c r="J36" s="146">
        <f t="shared" si="11"/>
        <v>2</v>
      </c>
      <c r="K36" s="146">
        <f t="shared" si="11"/>
        <v>1796</v>
      </c>
      <c r="L36" s="146">
        <f t="shared" si="11"/>
        <v>4186</v>
      </c>
      <c r="M36" s="22"/>
      <c r="N36" s="22"/>
    </row>
    <row r="37" spans="1:1024" ht="27.75" customHeight="1" x14ac:dyDescent="0.25">
      <c r="A37" s="16" t="s">
        <v>151</v>
      </c>
      <c r="B37" s="140">
        <v>6963</v>
      </c>
      <c r="C37" s="140">
        <v>1919</v>
      </c>
      <c r="D37" s="140">
        <v>0</v>
      </c>
      <c r="E37" s="140">
        <v>2</v>
      </c>
      <c r="F37" s="140">
        <v>0</v>
      </c>
      <c r="G37" s="140">
        <v>0</v>
      </c>
      <c r="H37" s="140">
        <v>0</v>
      </c>
      <c r="I37" s="140">
        <v>0</v>
      </c>
      <c r="J37" s="140">
        <v>2</v>
      </c>
      <c r="K37" s="140">
        <v>886</v>
      </c>
      <c r="L37" s="140">
        <v>4186</v>
      </c>
      <c r="M37" s="10">
        <f t="shared" ref="M37:O37" si="12">M38+M39</f>
        <v>0</v>
      </c>
      <c r="N37" s="10">
        <f t="shared" si="12"/>
        <v>0</v>
      </c>
      <c r="O37" s="10">
        <f t="shared" si="12"/>
        <v>0</v>
      </c>
    </row>
    <row r="38" spans="1:1024" ht="38.25" customHeight="1" x14ac:dyDescent="0.25">
      <c r="A38" s="16" t="s">
        <v>152</v>
      </c>
      <c r="B38" s="140">
        <v>856</v>
      </c>
      <c r="C38" s="140">
        <v>54</v>
      </c>
      <c r="D38" s="140">
        <v>0</v>
      </c>
      <c r="E38" s="140">
        <v>0</v>
      </c>
      <c r="F38" s="140">
        <v>0</v>
      </c>
      <c r="G38" s="140">
        <v>0</v>
      </c>
      <c r="H38" s="140">
        <v>0</v>
      </c>
      <c r="I38" s="140">
        <v>0</v>
      </c>
      <c r="J38" s="140">
        <v>0</v>
      </c>
      <c r="K38" s="140">
        <v>910</v>
      </c>
      <c r="L38" s="140">
        <v>0</v>
      </c>
      <c r="M38" s="10"/>
      <c r="N38" s="10"/>
      <c r="O38" s="37"/>
    </row>
    <row r="39" spans="1:1024" ht="24.75" customHeight="1" x14ac:dyDescent="0.25">
      <c r="A39" s="20" t="s">
        <v>163</v>
      </c>
      <c r="B39" s="139">
        <f>SUM(B40+B41+B42)</f>
        <v>45339</v>
      </c>
      <c r="C39" s="139">
        <f t="shared" ref="C39:L39" si="13">SUM(C40+C41+C42)</f>
        <v>436</v>
      </c>
      <c r="D39" s="139">
        <f t="shared" si="13"/>
        <v>0</v>
      </c>
      <c r="E39" s="139">
        <f t="shared" si="13"/>
        <v>0</v>
      </c>
      <c r="F39" s="139">
        <f t="shared" si="13"/>
        <v>0</v>
      </c>
      <c r="G39" s="139">
        <f t="shared" si="13"/>
        <v>0</v>
      </c>
      <c r="H39" s="139">
        <f t="shared" si="13"/>
        <v>0</v>
      </c>
      <c r="I39" s="139">
        <f t="shared" si="13"/>
        <v>0</v>
      </c>
      <c r="J39" s="139">
        <f t="shared" si="13"/>
        <v>0</v>
      </c>
      <c r="K39" s="139">
        <f t="shared" si="13"/>
        <v>45775</v>
      </c>
      <c r="L39" s="139">
        <f t="shared" si="13"/>
        <v>9247</v>
      </c>
      <c r="M39" s="10"/>
      <c r="N39" s="10"/>
      <c r="O39" s="37"/>
    </row>
    <row r="40" spans="1:1024" ht="26.4" x14ac:dyDescent="0.25">
      <c r="A40" s="16" t="s">
        <v>153</v>
      </c>
      <c r="B40" s="140">
        <v>27025</v>
      </c>
      <c r="C40" s="140">
        <v>12</v>
      </c>
      <c r="D40" s="140">
        <v>0</v>
      </c>
      <c r="E40" s="140">
        <v>0</v>
      </c>
      <c r="F40" s="140">
        <v>0</v>
      </c>
      <c r="G40" s="140">
        <v>0</v>
      </c>
      <c r="H40" s="140">
        <v>0</v>
      </c>
      <c r="I40" s="140">
        <v>0</v>
      </c>
      <c r="J40" s="140">
        <v>0</v>
      </c>
      <c r="K40" s="140">
        <v>27037</v>
      </c>
      <c r="L40" s="140">
        <v>4660</v>
      </c>
      <c r="M40" s="10">
        <f>41:41+42:42</f>
        <v>0</v>
      </c>
      <c r="N40" s="10">
        <f>41:41+42:42</f>
        <v>0</v>
      </c>
      <c r="O40" s="37">
        <f>41:41+42:42</f>
        <v>0</v>
      </c>
    </row>
    <row r="41" spans="1:1024" ht="38.25" customHeight="1" x14ac:dyDescent="0.25">
      <c r="A41" s="16" t="s">
        <v>154</v>
      </c>
      <c r="B41" s="140">
        <v>7682</v>
      </c>
      <c r="C41" s="140">
        <v>260</v>
      </c>
      <c r="D41" s="140">
        <v>0</v>
      </c>
      <c r="E41" s="140">
        <v>0</v>
      </c>
      <c r="F41" s="140">
        <v>0</v>
      </c>
      <c r="G41" s="140">
        <v>0</v>
      </c>
      <c r="H41" s="140">
        <v>0</v>
      </c>
      <c r="I41" s="140">
        <v>0</v>
      </c>
      <c r="J41" s="140">
        <v>0</v>
      </c>
      <c r="K41" s="140">
        <v>7942</v>
      </c>
      <c r="L41" s="140">
        <v>3939</v>
      </c>
      <c r="M41" s="33"/>
      <c r="N41" s="33"/>
      <c r="O41" s="40"/>
    </row>
    <row r="42" spans="1:1024" ht="26.4" x14ac:dyDescent="0.25">
      <c r="A42" s="80" t="s">
        <v>155</v>
      </c>
      <c r="B42" s="140">
        <v>10632</v>
      </c>
      <c r="C42" s="140">
        <v>164</v>
      </c>
      <c r="D42" s="140">
        <v>0</v>
      </c>
      <c r="E42" s="140">
        <v>0</v>
      </c>
      <c r="F42" s="140">
        <v>0</v>
      </c>
      <c r="G42" s="140">
        <v>0</v>
      </c>
      <c r="H42" s="140">
        <v>0</v>
      </c>
      <c r="I42" s="140">
        <v>0</v>
      </c>
      <c r="J42" s="140">
        <v>0</v>
      </c>
      <c r="K42" s="140">
        <v>10796</v>
      </c>
      <c r="L42" s="140">
        <v>648</v>
      </c>
      <c r="M42" s="10"/>
      <c r="N42" s="10"/>
      <c r="O42" s="37"/>
    </row>
    <row r="43" spans="1:1024" ht="15.75" customHeight="1" x14ac:dyDescent="0.25">
      <c r="A43" s="9" t="s">
        <v>164</v>
      </c>
      <c r="B43" s="139">
        <f t="shared" ref="B43:L43" si="14">B44+B45</f>
        <v>6696</v>
      </c>
      <c r="C43" s="139">
        <f t="shared" si="14"/>
        <v>36</v>
      </c>
      <c r="D43" s="139">
        <f t="shared" si="14"/>
        <v>1762</v>
      </c>
      <c r="E43" s="139">
        <f t="shared" si="14"/>
        <v>0</v>
      </c>
      <c r="F43" s="139">
        <f t="shared" si="14"/>
        <v>0</v>
      </c>
      <c r="G43" s="139">
        <f t="shared" si="14"/>
        <v>0</v>
      </c>
      <c r="H43" s="139">
        <f t="shared" si="14"/>
        <v>0</v>
      </c>
      <c r="I43" s="139">
        <f t="shared" si="14"/>
        <v>0</v>
      </c>
      <c r="J43" s="139">
        <f t="shared" si="14"/>
        <v>46</v>
      </c>
      <c r="K43" s="139">
        <f t="shared" si="14"/>
        <v>8540</v>
      </c>
      <c r="L43" s="139">
        <f t="shared" si="14"/>
        <v>355</v>
      </c>
      <c r="M43" s="47">
        <f>SUM(M7+M11+M16+M17+M25+M31+M34+M35+M36+37:37+40:40)</f>
        <v>0</v>
      </c>
      <c r="N43" s="48">
        <f>SUM(N7+N11+N16+N17+N25+N31+N34+N35+N36+37:37+40:40)</f>
        <v>0</v>
      </c>
      <c r="O43" s="42">
        <f>SUM(O7+O11+O16+O17+O25+O31+O34+O35+O36+37:37+40:40)</f>
        <v>0</v>
      </c>
    </row>
    <row r="44" spans="1:1024" ht="20.25" customHeight="1" x14ac:dyDescent="0.25">
      <c r="A44" s="81" t="s">
        <v>156</v>
      </c>
      <c r="B44" s="133">
        <v>3675</v>
      </c>
      <c r="C44" s="133">
        <v>0</v>
      </c>
      <c r="D44" s="133">
        <v>107</v>
      </c>
      <c r="E44" s="133">
        <v>0</v>
      </c>
      <c r="F44" s="133">
        <v>0</v>
      </c>
      <c r="G44" s="133">
        <v>0</v>
      </c>
      <c r="H44" s="133">
        <v>0</v>
      </c>
      <c r="I44" s="133">
        <v>0</v>
      </c>
      <c r="J44" s="133">
        <v>0</v>
      </c>
      <c r="K44" s="133">
        <v>3782</v>
      </c>
      <c r="L44" s="133">
        <v>345</v>
      </c>
      <c r="M44" s="49"/>
      <c r="N44" s="49"/>
    </row>
    <row r="45" spans="1:1024" ht="41.25" customHeight="1" x14ac:dyDescent="0.25">
      <c r="A45" s="81" t="s">
        <v>157</v>
      </c>
      <c r="B45" s="148">
        <v>3021</v>
      </c>
      <c r="C45" s="148">
        <v>36</v>
      </c>
      <c r="D45" s="148">
        <v>1655</v>
      </c>
      <c r="E45" s="148">
        <v>0</v>
      </c>
      <c r="F45" s="148">
        <v>0</v>
      </c>
      <c r="G45" s="148">
        <v>0</v>
      </c>
      <c r="H45" s="148">
        <v>0</v>
      </c>
      <c r="I45" s="148">
        <v>0</v>
      </c>
      <c r="J45" s="148">
        <v>46</v>
      </c>
      <c r="K45" s="148">
        <v>4758</v>
      </c>
      <c r="L45" s="148">
        <v>10</v>
      </c>
    </row>
    <row r="46" spans="1:1024" ht="26.4" x14ac:dyDescent="0.25">
      <c r="A46" s="83" t="s">
        <v>168</v>
      </c>
      <c r="B46" s="209">
        <f>SUM(B7+B10+B13+B18)</f>
        <v>1020003</v>
      </c>
      <c r="C46" s="209">
        <f t="shared" ref="C46:L46" si="15">SUM(C7+C10+C13+C18)</f>
        <v>133102</v>
      </c>
      <c r="D46" s="209">
        <f t="shared" si="15"/>
        <v>1931</v>
      </c>
      <c r="E46" s="209">
        <f t="shared" si="15"/>
        <v>252</v>
      </c>
      <c r="F46" s="209">
        <f t="shared" si="15"/>
        <v>777</v>
      </c>
      <c r="G46" s="209">
        <f t="shared" si="15"/>
        <v>1011</v>
      </c>
      <c r="H46" s="209">
        <f t="shared" si="15"/>
        <v>2725</v>
      </c>
      <c r="I46" s="209">
        <f t="shared" si="15"/>
        <v>0</v>
      </c>
      <c r="J46" s="209">
        <f t="shared" si="15"/>
        <v>18413</v>
      </c>
      <c r="K46" s="209">
        <f t="shared" si="15"/>
        <v>1178050</v>
      </c>
      <c r="L46" s="209">
        <f t="shared" si="15"/>
        <v>604204</v>
      </c>
    </row>
    <row r="50" spans="2:11" x14ac:dyDescent="0.25">
      <c r="B50" s="25"/>
    </row>
    <row r="52" spans="2:11" x14ac:dyDescent="0.25">
      <c r="K52" s="50"/>
    </row>
    <row r="88" spans="2:12" x14ac:dyDescent="0.25">
      <c r="B88" s="50"/>
      <c r="C88" s="50"/>
      <c r="D88" s="50"/>
      <c r="E88" s="50"/>
      <c r="F88" s="50"/>
      <c r="G88" s="50"/>
      <c r="H88" s="50"/>
      <c r="I88" s="50"/>
      <c r="J88" s="50"/>
      <c r="K88" s="50"/>
      <c r="L88" s="50"/>
    </row>
  </sheetData>
  <mergeCells count="16">
    <mergeCell ref="A2:A4"/>
    <mergeCell ref="A1:L1"/>
    <mergeCell ref="L3:L4"/>
    <mergeCell ref="M3:M4"/>
    <mergeCell ref="N3:N4"/>
    <mergeCell ref="B2:N2"/>
    <mergeCell ref="B3:B4"/>
    <mergeCell ref="C3:C4"/>
    <mergeCell ref="D3:D4"/>
    <mergeCell ref="E3:E4"/>
    <mergeCell ref="F3:F4"/>
    <mergeCell ref="G3:G4"/>
    <mergeCell ref="H3:H4"/>
    <mergeCell ref="I3:I4"/>
    <mergeCell ref="J3:J4"/>
    <mergeCell ref="K3:K4"/>
  </mergeCells>
  <pageMargins left="0.75" right="0.75" top="1" bottom="1" header="0.51180555555555496" footer="0.51180555555555496"/>
  <pageSetup paperSize="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53"/>
  <sheetViews>
    <sheetView zoomScale="95" zoomScaleNormal="95" workbookViewId="0">
      <selection activeCell="K23" sqref="K23"/>
    </sheetView>
  </sheetViews>
  <sheetFormatPr defaultRowHeight="13.2" x14ac:dyDescent="0.25"/>
  <cols>
    <col min="1" max="1" width="50.33203125" style="28" customWidth="1"/>
    <col min="2" max="2" width="14.88671875" style="28" customWidth="1"/>
    <col min="3" max="3" width="11.6640625" style="28" customWidth="1"/>
    <col min="4" max="4" width="10.5546875" style="28" customWidth="1"/>
    <col min="5" max="5" width="11.44140625" style="28" customWidth="1"/>
    <col min="6" max="6" width="9.6640625" style="28" customWidth="1"/>
    <col min="7" max="7" width="11.88671875" style="28" customWidth="1"/>
    <col min="8" max="8" width="10.6640625" style="28" customWidth="1"/>
    <col min="9" max="9" width="11.88671875" style="28" customWidth="1"/>
    <col min="10" max="10" width="11.33203125" style="28" customWidth="1"/>
    <col min="11" max="11" width="12.109375" style="28" customWidth="1"/>
    <col min="12" max="12" width="9.109375" style="28" hidden="1" customWidth="1"/>
    <col min="13" max="13" width="12.109375" style="28" customWidth="1"/>
    <col min="14" max="14" width="12.5546875" style="28" customWidth="1"/>
    <col min="15" max="22" width="9.109375" style="28" customWidth="1"/>
    <col min="23" max="23" width="12" style="28" customWidth="1"/>
    <col min="24" max="24" width="13.88671875" style="28" customWidth="1"/>
    <col min="25" max="1023" width="9.109375" style="28" customWidth="1"/>
  </cols>
  <sheetData>
    <row r="1" spans="1:15" ht="15.75" customHeight="1" x14ac:dyDescent="0.25">
      <c r="A1" s="307" t="s">
        <v>176</v>
      </c>
      <c r="B1" s="307"/>
      <c r="C1" s="307"/>
      <c r="D1" s="307"/>
      <c r="E1" s="307"/>
      <c r="F1" s="307"/>
      <c r="G1" s="307"/>
      <c r="H1" s="307"/>
      <c r="I1" s="307"/>
      <c r="J1" s="307"/>
      <c r="K1" s="307"/>
      <c r="L1" s="307"/>
      <c r="M1" s="307"/>
    </row>
    <row r="2" spans="1:15" ht="16.5" customHeight="1" x14ac:dyDescent="0.25">
      <c r="A2" s="308" t="s">
        <v>0</v>
      </c>
      <c r="B2" s="311" t="s">
        <v>36</v>
      </c>
      <c r="C2" s="311"/>
      <c r="D2" s="311"/>
      <c r="E2" s="311"/>
      <c r="F2" s="311"/>
      <c r="G2" s="311"/>
      <c r="H2" s="311"/>
      <c r="I2" s="311"/>
      <c r="J2" s="311"/>
      <c r="K2" s="311"/>
      <c r="L2" s="311"/>
      <c r="M2" s="311"/>
    </row>
    <row r="3" spans="1:15" ht="16.5" customHeight="1" x14ac:dyDescent="0.25">
      <c r="A3" s="309"/>
      <c r="B3" s="275" t="s">
        <v>31</v>
      </c>
      <c r="C3" s="275" t="s">
        <v>32</v>
      </c>
      <c r="D3" s="275" t="s">
        <v>17</v>
      </c>
      <c r="E3" s="306" t="s">
        <v>18</v>
      </c>
      <c r="F3" s="275" t="s">
        <v>19</v>
      </c>
      <c r="G3" s="275" t="s">
        <v>20</v>
      </c>
      <c r="H3" s="306" t="s">
        <v>21</v>
      </c>
      <c r="I3" s="306" t="s">
        <v>22</v>
      </c>
      <c r="J3" s="306" t="s">
        <v>23</v>
      </c>
      <c r="K3" s="306" t="s">
        <v>33</v>
      </c>
      <c r="L3" s="306" t="s">
        <v>26</v>
      </c>
      <c r="M3" s="306" t="s">
        <v>25</v>
      </c>
    </row>
    <row r="4" spans="1:15" ht="99" customHeight="1" x14ac:dyDescent="0.25">
      <c r="A4" s="310"/>
      <c r="B4" s="275"/>
      <c r="C4" s="275"/>
      <c r="D4" s="275"/>
      <c r="E4" s="306"/>
      <c r="F4" s="275"/>
      <c r="G4" s="275"/>
      <c r="H4" s="306"/>
      <c r="I4" s="306"/>
      <c r="J4" s="306"/>
      <c r="K4" s="306"/>
      <c r="L4" s="306"/>
      <c r="M4" s="306"/>
    </row>
    <row r="5" spans="1:15" x14ac:dyDescent="0.25">
      <c r="A5" s="122"/>
      <c r="B5" s="53" t="s">
        <v>27</v>
      </c>
      <c r="C5" s="51" t="s">
        <v>27</v>
      </c>
      <c r="D5" s="51" t="s">
        <v>27</v>
      </c>
      <c r="E5" s="51" t="s">
        <v>27</v>
      </c>
      <c r="F5" s="51" t="s">
        <v>27</v>
      </c>
      <c r="G5" s="51" t="s">
        <v>27</v>
      </c>
      <c r="H5" s="51" t="s">
        <v>28</v>
      </c>
      <c r="I5" s="51" t="s">
        <v>27</v>
      </c>
      <c r="J5" s="51" t="s">
        <v>27</v>
      </c>
      <c r="K5" s="51" t="s">
        <v>27</v>
      </c>
      <c r="L5" s="51" t="s">
        <v>27</v>
      </c>
      <c r="M5" s="51" t="s">
        <v>27</v>
      </c>
    </row>
    <row r="6" spans="1:15" x14ac:dyDescent="0.25">
      <c r="A6" s="217" t="s">
        <v>37</v>
      </c>
      <c r="B6" s="55">
        <v>38</v>
      </c>
      <c r="C6" s="55">
        <v>39</v>
      </c>
      <c r="D6" s="55">
        <v>40</v>
      </c>
      <c r="E6" s="55">
        <v>41</v>
      </c>
      <c r="F6" s="55">
        <v>42</v>
      </c>
      <c r="G6" s="55">
        <v>43</v>
      </c>
      <c r="H6" s="55">
        <v>44</v>
      </c>
      <c r="I6" s="55">
        <v>45</v>
      </c>
      <c r="J6" s="55">
        <v>46</v>
      </c>
      <c r="K6" s="55">
        <v>47</v>
      </c>
      <c r="L6" s="217">
        <v>48</v>
      </c>
      <c r="M6" s="253">
        <v>48</v>
      </c>
    </row>
    <row r="7" spans="1:15" ht="15" x14ac:dyDescent="0.25">
      <c r="A7" s="89" t="s">
        <v>134</v>
      </c>
      <c r="B7" s="138">
        <f>SUM(B8+B9)</f>
        <v>1954861</v>
      </c>
      <c r="C7" s="138">
        <f t="shared" ref="C7:M7" si="0">SUM(C8+C9)</f>
        <v>464755</v>
      </c>
      <c r="D7" s="138">
        <f t="shared" si="0"/>
        <v>63741</v>
      </c>
      <c r="E7" s="138">
        <f t="shared" si="0"/>
        <v>5736</v>
      </c>
      <c r="F7" s="138">
        <f t="shared" si="0"/>
        <v>29996</v>
      </c>
      <c r="G7" s="138">
        <f t="shared" si="0"/>
        <v>6740</v>
      </c>
      <c r="H7" s="138">
        <f t="shared" si="0"/>
        <v>141048</v>
      </c>
      <c r="I7" s="138">
        <f t="shared" si="0"/>
        <v>0</v>
      </c>
      <c r="J7" s="138">
        <f t="shared" si="0"/>
        <v>137952</v>
      </c>
      <c r="K7" s="138">
        <f t="shared" si="0"/>
        <v>2804829</v>
      </c>
      <c r="L7" s="138">
        <f t="shared" si="0"/>
        <v>527901</v>
      </c>
      <c r="M7" s="138">
        <f t="shared" si="0"/>
        <v>527901</v>
      </c>
    </row>
    <row r="8" spans="1:15" ht="15" x14ac:dyDescent="0.25">
      <c r="A8" s="81" t="s">
        <v>127</v>
      </c>
      <c r="B8" s="140">
        <v>1742409</v>
      </c>
      <c r="C8" s="157">
        <v>437560</v>
      </c>
      <c r="D8" s="140">
        <v>63741</v>
      </c>
      <c r="E8" s="140">
        <v>5736</v>
      </c>
      <c r="F8" s="140">
        <v>26343</v>
      </c>
      <c r="G8" s="140">
        <v>5041</v>
      </c>
      <c r="H8" s="140">
        <v>140259</v>
      </c>
      <c r="I8" s="140">
        <v>0</v>
      </c>
      <c r="J8" s="140">
        <v>134757</v>
      </c>
      <c r="K8" s="133">
        <v>2555846</v>
      </c>
      <c r="L8" s="140">
        <v>379988</v>
      </c>
      <c r="M8" s="140">
        <v>379988</v>
      </c>
      <c r="N8" s="54"/>
    </row>
    <row r="9" spans="1:15" ht="15" x14ac:dyDescent="0.25">
      <c r="A9" s="81" t="s">
        <v>132</v>
      </c>
      <c r="B9" s="140">
        <v>212452</v>
      </c>
      <c r="C9" s="150">
        <v>27195</v>
      </c>
      <c r="D9" s="140">
        <v>0</v>
      </c>
      <c r="E9" s="140">
        <v>0</v>
      </c>
      <c r="F9" s="140">
        <v>3653</v>
      </c>
      <c r="G9" s="140">
        <v>1699</v>
      </c>
      <c r="H9" s="140">
        <v>789</v>
      </c>
      <c r="I9" s="140">
        <v>0</v>
      </c>
      <c r="J9" s="140">
        <v>3195</v>
      </c>
      <c r="K9" s="133">
        <v>248983</v>
      </c>
      <c r="L9" s="140">
        <v>147913</v>
      </c>
      <c r="M9" s="140">
        <v>147913</v>
      </c>
      <c r="O9" s="28">
        <v>2804829</v>
      </c>
    </row>
    <row r="10" spans="1:15" ht="14.25" customHeight="1" x14ac:dyDescent="0.25">
      <c r="A10" s="89" t="s">
        <v>133</v>
      </c>
      <c r="B10" s="138">
        <f>SUM(B11+B12)</f>
        <v>12555776</v>
      </c>
      <c r="C10" s="138">
        <f t="shared" ref="C10:M10" si="1">SUM(C11+C12)</f>
        <v>386627</v>
      </c>
      <c r="D10" s="138">
        <f t="shared" si="1"/>
        <v>39273</v>
      </c>
      <c r="E10" s="138">
        <f t="shared" si="1"/>
        <v>20</v>
      </c>
      <c r="F10" s="138">
        <f t="shared" si="1"/>
        <v>29298</v>
      </c>
      <c r="G10" s="138">
        <f t="shared" si="1"/>
        <v>18069</v>
      </c>
      <c r="H10" s="138">
        <f t="shared" si="1"/>
        <v>2110</v>
      </c>
      <c r="I10" s="138">
        <f t="shared" si="1"/>
        <v>12</v>
      </c>
      <c r="J10" s="138">
        <f t="shared" si="1"/>
        <v>4315</v>
      </c>
      <c r="K10" s="138">
        <f t="shared" si="1"/>
        <v>13035500</v>
      </c>
      <c r="L10" s="138">
        <f t="shared" si="1"/>
        <v>7419860</v>
      </c>
      <c r="M10" s="138">
        <f t="shared" si="1"/>
        <v>7419860</v>
      </c>
      <c r="O10" s="28">
        <v>13035500</v>
      </c>
    </row>
    <row r="11" spans="1:15" ht="15" customHeight="1" x14ac:dyDescent="0.25">
      <c r="A11" s="81" t="s">
        <v>136</v>
      </c>
      <c r="B11" s="140">
        <v>4291150</v>
      </c>
      <c r="C11" s="140">
        <v>236405</v>
      </c>
      <c r="D11" s="140">
        <v>38314</v>
      </c>
      <c r="E11" s="140">
        <v>9</v>
      </c>
      <c r="F11" s="140">
        <v>28651</v>
      </c>
      <c r="G11" s="140">
        <v>17148</v>
      </c>
      <c r="H11" s="140">
        <v>1568</v>
      </c>
      <c r="I11" s="140">
        <v>12</v>
      </c>
      <c r="J11" s="140">
        <v>3972</v>
      </c>
      <c r="K11" s="133">
        <v>4617229</v>
      </c>
      <c r="L11" s="139">
        <v>2173162</v>
      </c>
      <c r="M11" s="140">
        <v>2173162</v>
      </c>
      <c r="O11" s="28">
        <f>SUM(O9:O10)</f>
        <v>15840329</v>
      </c>
    </row>
    <row r="12" spans="1:15" ht="14.25" customHeight="1" x14ac:dyDescent="0.25">
      <c r="A12" s="81" t="s">
        <v>135</v>
      </c>
      <c r="B12" s="140">
        <v>8264626</v>
      </c>
      <c r="C12" s="140">
        <v>150222</v>
      </c>
      <c r="D12" s="140">
        <v>959</v>
      </c>
      <c r="E12" s="140">
        <v>11</v>
      </c>
      <c r="F12" s="140">
        <v>647</v>
      </c>
      <c r="G12" s="140">
        <v>921</v>
      </c>
      <c r="H12" s="140">
        <v>542</v>
      </c>
      <c r="I12" s="140">
        <v>0</v>
      </c>
      <c r="J12" s="140">
        <v>343</v>
      </c>
      <c r="K12" s="140">
        <v>8418271</v>
      </c>
      <c r="L12" s="140">
        <v>5246698</v>
      </c>
      <c r="M12" s="232">
        <v>5246698</v>
      </c>
    </row>
    <row r="13" spans="1:15" ht="25.5" customHeight="1" x14ac:dyDescent="0.25">
      <c r="A13" s="89" t="s">
        <v>158</v>
      </c>
      <c r="B13" s="149">
        <f t="shared" ref="B13:M13" si="2">SUM(B14+B15+B16+B17)</f>
        <v>24969880</v>
      </c>
      <c r="C13" s="149">
        <f t="shared" si="2"/>
        <v>1219590</v>
      </c>
      <c r="D13" s="149">
        <f t="shared" si="2"/>
        <v>264646</v>
      </c>
      <c r="E13" s="149">
        <f t="shared" si="2"/>
        <v>195612</v>
      </c>
      <c r="F13" s="149">
        <f t="shared" si="2"/>
        <v>16764</v>
      </c>
      <c r="G13" s="149">
        <f t="shared" si="2"/>
        <v>17114</v>
      </c>
      <c r="H13" s="149">
        <f t="shared" si="2"/>
        <v>43078</v>
      </c>
      <c r="I13" s="149">
        <f t="shared" si="2"/>
        <v>523</v>
      </c>
      <c r="J13" s="149">
        <f t="shared" si="2"/>
        <v>151602</v>
      </c>
      <c r="K13" s="149">
        <f t="shared" si="2"/>
        <v>26878809</v>
      </c>
      <c r="L13" s="149">
        <f t="shared" si="2"/>
        <v>0</v>
      </c>
      <c r="M13" s="149">
        <f t="shared" si="2"/>
        <v>15249233</v>
      </c>
    </row>
    <row r="14" spans="1:15" ht="15" x14ac:dyDescent="0.25">
      <c r="A14" s="11" t="s">
        <v>137</v>
      </c>
      <c r="B14" s="150">
        <v>5590920</v>
      </c>
      <c r="C14" s="150">
        <v>1143914</v>
      </c>
      <c r="D14" s="150">
        <v>143646</v>
      </c>
      <c r="E14" s="150">
        <v>195023</v>
      </c>
      <c r="F14" s="150">
        <v>13041</v>
      </c>
      <c r="G14" s="150">
        <v>15806</v>
      </c>
      <c r="H14" s="150">
        <v>6407</v>
      </c>
      <c r="I14" s="150">
        <v>35</v>
      </c>
      <c r="J14" s="150">
        <v>84129</v>
      </c>
      <c r="K14" s="150">
        <v>7192921</v>
      </c>
      <c r="L14" s="150"/>
      <c r="M14" s="150">
        <v>2323342</v>
      </c>
    </row>
    <row r="15" spans="1:15" ht="39.6" x14ac:dyDescent="0.25">
      <c r="A15" s="11" t="s">
        <v>138</v>
      </c>
      <c r="B15" s="244">
        <v>1277739</v>
      </c>
      <c r="C15" s="244">
        <v>20908</v>
      </c>
      <c r="D15" s="244">
        <v>79441</v>
      </c>
      <c r="E15" s="244">
        <v>570</v>
      </c>
      <c r="F15" s="244">
        <v>118</v>
      </c>
      <c r="G15" s="244">
        <v>72</v>
      </c>
      <c r="H15" s="244">
        <v>168</v>
      </c>
      <c r="I15" s="244">
        <v>68</v>
      </c>
      <c r="J15" s="244">
        <v>278</v>
      </c>
      <c r="K15" s="244">
        <v>1379362</v>
      </c>
      <c r="L15" s="244">
        <v>0</v>
      </c>
      <c r="M15" s="244">
        <v>672469</v>
      </c>
    </row>
    <row r="16" spans="1:15" ht="26.4" x14ac:dyDescent="0.25">
      <c r="A16" s="90" t="s">
        <v>139</v>
      </c>
      <c r="B16" s="142">
        <f>B43</f>
        <v>654968</v>
      </c>
      <c r="C16" s="142">
        <f t="shared" ref="C16:M16" si="3">C43</f>
        <v>7412</v>
      </c>
      <c r="D16" s="142">
        <f t="shared" si="3"/>
        <v>0</v>
      </c>
      <c r="E16" s="142">
        <f t="shared" si="3"/>
        <v>17</v>
      </c>
      <c r="F16" s="142">
        <f t="shared" si="3"/>
        <v>77</v>
      </c>
      <c r="G16" s="142">
        <f t="shared" si="3"/>
        <v>129</v>
      </c>
      <c r="H16" s="142">
        <f t="shared" si="3"/>
        <v>307</v>
      </c>
      <c r="I16" s="142">
        <f t="shared" si="3"/>
        <v>0</v>
      </c>
      <c r="J16" s="142">
        <f t="shared" si="3"/>
        <v>0</v>
      </c>
      <c r="K16" s="142">
        <f t="shared" si="3"/>
        <v>662910</v>
      </c>
      <c r="L16" s="142">
        <f t="shared" si="3"/>
        <v>0</v>
      </c>
      <c r="M16" s="142">
        <f t="shared" si="3"/>
        <v>386554</v>
      </c>
    </row>
    <row r="17" spans="1:13" ht="15" x14ac:dyDescent="0.25">
      <c r="A17" s="81" t="s">
        <v>140</v>
      </c>
      <c r="B17" s="133">
        <v>17446253</v>
      </c>
      <c r="C17" s="133">
        <v>47356</v>
      </c>
      <c r="D17" s="133">
        <v>41559</v>
      </c>
      <c r="E17" s="133">
        <v>2</v>
      </c>
      <c r="F17" s="133">
        <v>3528</v>
      </c>
      <c r="G17" s="133">
        <v>1107</v>
      </c>
      <c r="H17" s="133">
        <v>36196</v>
      </c>
      <c r="I17" s="133">
        <v>420</v>
      </c>
      <c r="J17" s="133">
        <v>67195</v>
      </c>
      <c r="K17" s="133">
        <v>17643616</v>
      </c>
      <c r="L17" s="133"/>
      <c r="M17" s="133">
        <v>11866868</v>
      </c>
    </row>
    <row r="18" spans="1:13" ht="26.4" x14ac:dyDescent="0.25">
      <c r="A18" s="89" t="s">
        <v>159</v>
      </c>
      <c r="B18" s="138">
        <f>SUM(B19+B20+B23+B24+B25+B26+B31)</f>
        <v>1283356</v>
      </c>
      <c r="C18" s="138">
        <f t="shared" ref="C18:L18" si="4">SUM(C19+C20+C23+C24+C25+C26+C31)</f>
        <v>932468</v>
      </c>
      <c r="D18" s="138">
        <f t="shared" si="4"/>
        <v>0</v>
      </c>
      <c r="E18" s="138">
        <f t="shared" si="4"/>
        <v>3334</v>
      </c>
      <c r="F18" s="138">
        <f t="shared" si="4"/>
        <v>55612</v>
      </c>
      <c r="G18" s="138">
        <f t="shared" si="4"/>
        <v>24090</v>
      </c>
      <c r="H18" s="138">
        <f t="shared" si="4"/>
        <v>1</v>
      </c>
      <c r="I18" s="138">
        <f t="shared" si="4"/>
        <v>12480417</v>
      </c>
      <c r="J18" s="138">
        <f t="shared" si="4"/>
        <v>943466</v>
      </c>
      <c r="K18" s="138">
        <f t="shared" si="4"/>
        <v>15722744</v>
      </c>
      <c r="L18" s="138">
        <f t="shared" si="4"/>
        <v>0</v>
      </c>
      <c r="M18" s="138">
        <f>SUM(M19+M20+M23+M24+M25+M26+M31)</f>
        <v>395490</v>
      </c>
    </row>
    <row r="19" spans="1:13" ht="26.25" customHeight="1" x14ac:dyDescent="0.25">
      <c r="A19" s="92" t="s">
        <v>141</v>
      </c>
      <c r="B19" s="140">
        <v>682149</v>
      </c>
      <c r="C19" s="140">
        <v>674632</v>
      </c>
      <c r="D19" s="140">
        <v>0</v>
      </c>
      <c r="E19" s="140">
        <v>3142</v>
      </c>
      <c r="F19" s="140">
        <v>0</v>
      </c>
      <c r="G19" s="140">
        <v>629</v>
      </c>
      <c r="H19" s="140">
        <v>0</v>
      </c>
      <c r="I19" s="140">
        <v>0</v>
      </c>
      <c r="J19" s="140">
        <v>47846</v>
      </c>
      <c r="K19" s="140">
        <v>1408398</v>
      </c>
      <c r="L19" s="140"/>
      <c r="M19" s="140">
        <v>230032</v>
      </c>
    </row>
    <row r="20" spans="1:13" ht="28.5" customHeight="1" x14ac:dyDescent="0.25">
      <c r="A20" s="91" t="s">
        <v>170</v>
      </c>
      <c r="B20" s="139">
        <f>SUM(B21+B22)</f>
        <v>335238</v>
      </c>
      <c r="C20" s="139">
        <f t="shared" ref="C20:M20" si="5">SUM(C21+C22)</f>
        <v>135051</v>
      </c>
      <c r="D20" s="139">
        <f t="shared" si="5"/>
        <v>0</v>
      </c>
      <c r="E20" s="139">
        <f t="shared" si="5"/>
        <v>0</v>
      </c>
      <c r="F20" s="139">
        <f t="shared" si="5"/>
        <v>0</v>
      </c>
      <c r="G20" s="139">
        <f t="shared" si="5"/>
        <v>344</v>
      </c>
      <c r="H20" s="139">
        <f t="shared" si="5"/>
        <v>1</v>
      </c>
      <c r="I20" s="139">
        <f t="shared" si="5"/>
        <v>12469545</v>
      </c>
      <c r="J20" s="139">
        <f t="shared" si="5"/>
        <v>876044</v>
      </c>
      <c r="K20" s="139">
        <f t="shared" si="5"/>
        <v>13816223</v>
      </c>
      <c r="L20" s="139">
        <f t="shared" si="5"/>
        <v>0</v>
      </c>
      <c r="M20" s="139">
        <f t="shared" si="5"/>
        <v>103617</v>
      </c>
    </row>
    <row r="21" spans="1:13" ht="29.25" customHeight="1" x14ac:dyDescent="0.25">
      <c r="A21" s="16" t="s">
        <v>143</v>
      </c>
      <c r="B21" s="145">
        <v>180551</v>
      </c>
      <c r="C21" s="145">
        <v>104964</v>
      </c>
      <c r="D21" s="145">
        <v>0</v>
      </c>
      <c r="E21" s="145">
        <v>0</v>
      </c>
      <c r="F21" s="145">
        <v>0</v>
      </c>
      <c r="G21" s="145">
        <v>344</v>
      </c>
      <c r="H21" s="145">
        <v>0</v>
      </c>
      <c r="I21" s="145">
        <v>12455861</v>
      </c>
      <c r="J21" s="145">
        <v>844268</v>
      </c>
      <c r="K21" s="145">
        <v>13585988</v>
      </c>
      <c r="L21" s="145"/>
      <c r="M21" s="145">
        <v>88592</v>
      </c>
    </row>
    <row r="22" spans="1:13" ht="15" x14ac:dyDescent="0.25">
      <c r="A22" s="16" t="s">
        <v>144</v>
      </c>
      <c r="B22" s="140">
        <v>154687</v>
      </c>
      <c r="C22" s="140">
        <v>30087</v>
      </c>
      <c r="D22" s="140">
        <v>0</v>
      </c>
      <c r="E22" s="140">
        <v>0</v>
      </c>
      <c r="F22" s="140">
        <v>0</v>
      </c>
      <c r="G22" s="140">
        <v>0</v>
      </c>
      <c r="H22" s="140">
        <v>1</v>
      </c>
      <c r="I22" s="140">
        <v>13684</v>
      </c>
      <c r="J22" s="140">
        <v>31776</v>
      </c>
      <c r="K22" s="140">
        <v>230235</v>
      </c>
      <c r="L22" s="140"/>
      <c r="M22" s="140">
        <v>15025</v>
      </c>
    </row>
    <row r="23" spans="1:13" ht="15" customHeight="1" x14ac:dyDescent="0.25">
      <c r="A23" s="92" t="s">
        <v>145</v>
      </c>
      <c r="B23" s="133">
        <v>8836</v>
      </c>
      <c r="C23" s="133">
        <v>48340</v>
      </c>
      <c r="D23" s="133">
        <v>0</v>
      </c>
      <c r="E23" s="133">
        <v>0</v>
      </c>
      <c r="F23" s="133">
        <v>0</v>
      </c>
      <c r="G23" s="133">
        <v>22600</v>
      </c>
      <c r="H23" s="133">
        <v>0</v>
      </c>
      <c r="I23" s="133">
        <v>10846</v>
      </c>
      <c r="J23" s="133">
        <v>0</v>
      </c>
      <c r="K23" s="133">
        <v>90622</v>
      </c>
      <c r="L23" s="133"/>
      <c r="M23" s="133">
        <v>0</v>
      </c>
    </row>
    <row r="24" spans="1:13" ht="26.4" x14ac:dyDescent="0.25">
      <c r="A24" s="92" t="s">
        <v>146</v>
      </c>
      <c r="B24" s="140">
        <v>7200</v>
      </c>
      <c r="C24" s="140">
        <v>0</v>
      </c>
      <c r="D24" s="140">
        <v>0</v>
      </c>
      <c r="E24" s="140">
        <v>0</v>
      </c>
      <c r="F24" s="140">
        <v>55612</v>
      </c>
      <c r="G24" s="140">
        <v>0</v>
      </c>
      <c r="H24" s="140">
        <v>0</v>
      </c>
      <c r="I24" s="140">
        <v>0</v>
      </c>
      <c r="J24" s="140">
        <v>18599</v>
      </c>
      <c r="K24" s="140">
        <v>81411</v>
      </c>
      <c r="L24" s="140"/>
      <c r="M24" s="140">
        <v>0</v>
      </c>
    </row>
    <row r="25" spans="1:13" ht="15" x14ac:dyDescent="0.25">
      <c r="A25" s="93" t="s">
        <v>147</v>
      </c>
      <c r="B25" s="139"/>
      <c r="C25" s="139"/>
      <c r="D25" s="139"/>
      <c r="E25" s="139"/>
      <c r="F25" s="139"/>
      <c r="G25" s="139"/>
      <c r="H25" s="139"/>
      <c r="I25" s="139"/>
      <c r="J25" s="139"/>
      <c r="K25" s="139"/>
      <c r="L25" s="144"/>
      <c r="M25" s="139"/>
    </row>
    <row r="26" spans="1:13" ht="15" x14ac:dyDescent="0.25">
      <c r="A26" s="9" t="s">
        <v>160</v>
      </c>
      <c r="B26" s="139">
        <f>SUM(B29)</f>
        <v>112290</v>
      </c>
      <c r="C26" s="139">
        <f t="shared" ref="C26:M26" si="6">SUM(C29)</f>
        <v>18469</v>
      </c>
      <c r="D26" s="139">
        <f t="shared" si="6"/>
        <v>0</v>
      </c>
      <c r="E26" s="139">
        <f t="shared" si="6"/>
        <v>0</v>
      </c>
      <c r="F26" s="139">
        <f t="shared" si="6"/>
        <v>0</v>
      </c>
      <c r="G26" s="139">
        <f t="shared" si="6"/>
        <v>510</v>
      </c>
      <c r="H26" s="139">
        <f t="shared" si="6"/>
        <v>0</v>
      </c>
      <c r="I26" s="139">
        <f t="shared" si="6"/>
        <v>0</v>
      </c>
      <c r="J26" s="139">
        <f t="shared" si="6"/>
        <v>759</v>
      </c>
      <c r="K26" s="139">
        <f t="shared" si="6"/>
        <v>132028</v>
      </c>
      <c r="L26" s="139">
        <f t="shared" si="6"/>
        <v>0</v>
      </c>
      <c r="M26" s="139">
        <f t="shared" si="6"/>
        <v>47836</v>
      </c>
    </row>
    <row r="27" spans="1:13" ht="26.4" x14ac:dyDescent="0.25">
      <c r="A27" s="11" t="s">
        <v>148</v>
      </c>
      <c r="B27" s="140">
        <v>623201</v>
      </c>
      <c r="C27" s="140">
        <v>179604</v>
      </c>
      <c r="D27" s="140">
        <v>0</v>
      </c>
      <c r="E27" s="140">
        <v>84290</v>
      </c>
      <c r="F27" s="140">
        <v>0</v>
      </c>
      <c r="G27" s="140">
        <v>588</v>
      </c>
      <c r="H27" s="140">
        <v>0</v>
      </c>
      <c r="I27" s="140">
        <v>0</v>
      </c>
      <c r="J27" s="140">
        <v>0</v>
      </c>
      <c r="K27" s="140">
        <v>887683</v>
      </c>
      <c r="L27" s="140"/>
      <c r="M27" s="140">
        <v>236934</v>
      </c>
    </row>
    <row r="28" spans="1:13" ht="41.25" customHeight="1" x14ac:dyDescent="0.25">
      <c r="A28" s="11" t="s">
        <v>149</v>
      </c>
      <c r="B28" s="140">
        <v>248533</v>
      </c>
      <c r="C28" s="140">
        <v>2039</v>
      </c>
      <c r="D28" s="140">
        <v>0</v>
      </c>
      <c r="E28" s="140">
        <v>0</v>
      </c>
      <c r="F28" s="140">
        <v>0</v>
      </c>
      <c r="G28" s="140">
        <v>0</v>
      </c>
      <c r="H28" s="140">
        <v>0</v>
      </c>
      <c r="I28" s="140">
        <v>0</v>
      </c>
      <c r="J28" s="140">
        <v>0</v>
      </c>
      <c r="K28" s="140">
        <v>250572</v>
      </c>
      <c r="L28" s="140"/>
      <c r="M28" s="140">
        <v>209049</v>
      </c>
    </row>
    <row r="29" spans="1:13" ht="27" customHeight="1" x14ac:dyDescent="0.25">
      <c r="A29" s="11" t="s">
        <v>150</v>
      </c>
      <c r="B29" s="140">
        <v>112290</v>
      </c>
      <c r="C29" s="140">
        <v>18469</v>
      </c>
      <c r="D29" s="140">
        <v>0</v>
      </c>
      <c r="E29" s="140">
        <v>0</v>
      </c>
      <c r="F29" s="140">
        <v>0</v>
      </c>
      <c r="G29" s="140">
        <v>510</v>
      </c>
      <c r="H29" s="140">
        <v>0</v>
      </c>
      <c r="I29" s="140">
        <v>0</v>
      </c>
      <c r="J29" s="140">
        <v>759</v>
      </c>
      <c r="K29" s="140">
        <v>132028</v>
      </c>
      <c r="L29" s="140"/>
      <c r="M29" s="140">
        <v>47836</v>
      </c>
    </row>
    <row r="30" spans="1:13" ht="18" customHeight="1" x14ac:dyDescent="0.25">
      <c r="A30" s="109" t="s">
        <v>165</v>
      </c>
      <c r="B30" s="138">
        <f>SUM(B27+B28+B29)</f>
        <v>984024</v>
      </c>
      <c r="C30" s="138">
        <f t="shared" ref="C30:M30" si="7">SUM(C27+C28+C29)</f>
        <v>200112</v>
      </c>
      <c r="D30" s="138">
        <f t="shared" si="7"/>
        <v>0</v>
      </c>
      <c r="E30" s="138">
        <f t="shared" si="7"/>
        <v>84290</v>
      </c>
      <c r="F30" s="138">
        <f t="shared" si="7"/>
        <v>0</v>
      </c>
      <c r="G30" s="138">
        <f t="shared" si="7"/>
        <v>1098</v>
      </c>
      <c r="H30" s="138">
        <f t="shared" si="7"/>
        <v>0</v>
      </c>
      <c r="I30" s="138">
        <f t="shared" si="7"/>
        <v>0</v>
      </c>
      <c r="J30" s="138">
        <f t="shared" si="7"/>
        <v>759</v>
      </c>
      <c r="K30" s="138">
        <f t="shared" si="7"/>
        <v>1270283</v>
      </c>
      <c r="L30" s="138">
        <f t="shared" si="7"/>
        <v>0</v>
      </c>
      <c r="M30" s="138">
        <f t="shared" si="7"/>
        <v>493819</v>
      </c>
    </row>
    <row r="31" spans="1:13" ht="15" customHeight="1" x14ac:dyDescent="0.25">
      <c r="A31" s="9" t="s">
        <v>161</v>
      </c>
      <c r="B31" s="139">
        <f t="shared" ref="B31:M31" si="8">SUM(B34)</f>
        <v>137643</v>
      </c>
      <c r="C31" s="139">
        <f t="shared" si="8"/>
        <v>55976</v>
      </c>
      <c r="D31" s="139">
        <f t="shared" si="8"/>
        <v>0</v>
      </c>
      <c r="E31" s="139">
        <f t="shared" si="8"/>
        <v>192</v>
      </c>
      <c r="F31" s="139">
        <f t="shared" si="8"/>
        <v>0</v>
      </c>
      <c r="G31" s="139">
        <f t="shared" si="8"/>
        <v>7</v>
      </c>
      <c r="H31" s="139">
        <f t="shared" si="8"/>
        <v>0</v>
      </c>
      <c r="I31" s="139">
        <f t="shared" si="8"/>
        <v>26</v>
      </c>
      <c r="J31" s="139">
        <f t="shared" si="8"/>
        <v>218</v>
      </c>
      <c r="K31" s="139">
        <f t="shared" si="8"/>
        <v>194062</v>
      </c>
      <c r="L31" s="139">
        <f t="shared" si="8"/>
        <v>0</v>
      </c>
      <c r="M31" s="139">
        <f t="shared" si="8"/>
        <v>14005</v>
      </c>
    </row>
    <row r="32" spans="1:13" ht="28.5" customHeight="1" x14ac:dyDescent="0.25">
      <c r="A32" s="16" t="s">
        <v>128</v>
      </c>
      <c r="B32" s="134">
        <v>432995</v>
      </c>
      <c r="C32" s="133">
        <v>153170</v>
      </c>
      <c r="D32" s="133">
        <v>0</v>
      </c>
      <c r="E32" s="133">
        <v>14608</v>
      </c>
      <c r="F32" s="133">
        <v>0</v>
      </c>
      <c r="G32" s="133">
        <v>183</v>
      </c>
      <c r="H32" s="133">
        <v>0</v>
      </c>
      <c r="I32" s="133">
        <v>0</v>
      </c>
      <c r="J32" s="133">
        <v>0</v>
      </c>
      <c r="K32" s="133">
        <v>600956</v>
      </c>
      <c r="L32" s="133"/>
      <c r="M32" s="133">
        <v>109655</v>
      </c>
    </row>
    <row r="33" spans="1:13" ht="39.6" x14ac:dyDescent="0.25">
      <c r="A33" s="16" t="s">
        <v>129</v>
      </c>
      <c r="B33" s="133">
        <v>487216</v>
      </c>
      <c r="C33" s="133">
        <v>9122</v>
      </c>
      <c r="D33" s="133">
        <v>0</v>
      </c>
      <c r="E33" s="133">
        <v>0</v>
      </c>
      <c r="F33" s="133">
        <v>0</v>
      </c>
      <c r="G33" s="133">
        <v>11</v>
      </c>
      <c r="H33" s="133">
        <v>0</v>
      </c>
      <c r="I33" s="133">
        <v>0</v>
      </c>
      <c r="J33" s="133">
        <v>0</v>
      </c>
      <c r="K33" s="133">
        <v>496349</v>
      </c>
      <c r="L33" s="133"/>
      <c r="M33" s="133">
        <v>206017</v>
      </c>
    </row>
    <row r="34" spans="1:13" ht="30.75" customHeight="1" x14ac:dyDescent="0.25">
      <c r="A34" s="16" t="s">
        <v>130</v>
      </c>
      <c r="B34" s="133">
        <v>137643</v>
      </c>
      <c r="C34" s="133">
        <v>55976</v>
      </c>
      <c r="D34" s="133">
        <v>0</v>
      </c>
      <c r="E34" s="133">
        <v>192</v>
      </c>
      <c r="F34" s="133">
        <v>0</v>
      </c>
      <c r="G34" s="133">
        <v>7</v>
      </c>
      <c r="H34" s="133">
        <v>0</v>
      </c>
      <c r="I34" s="133">
        <v>26</v>
      </c>
      <c r="J34" s="133">
        <v>218</v>
      </c>
      <c r="K34" s="133">
        <v>194062</v>
      </c>
      <c r="L34" s="133"/>
      <c r="M34" s="133">
        <v>14005</v>
      </c>
    </row>
    <row r="35" spans="1:13" ht="19.5" customHeight="1" x14ac:dyDescent="0.25">
      <c r="A35" s="110" t="s">
        <v>166</v>
      </c>
      <c r="B35" s="138">
        <f>SUM(B32+B33+B34)</f>
        <v>1057854</v>
      </c>
      <c r="C35" s="138">
        <f t="shared" ref="C35:M35" si="9">SUM(C32+C33+C34)</f>
        <v>218268</v>
      </c>
      <c r="D35" s="138">
        <f t="shared" si="9"/>
        <v>0</v>
      </c>
      <c r="E35" s="138">
        <f t="shared" si="9"/>
        <v>14800</v>
      </c>
      <c r="F35" s="138">
        <f t="shared" si="9"/>
        <v>0</v>
      </c>
      <c r="G35" s="138">
        <f t="shared" si="9"/>
        <v>201</v>
      </c>
      <c r="H35" s="138">
        <f t="shared" si="9"/>
        <v>0</v>
      </c>
      <c r="I35" s="138">
        <f t="shared" si="9"/>
        <v>26</v>
      </c>
      <c r="J35" s="138">
        <f t="shared" si="9"/>
        <v>218</v>
      </c>
      <c r="K35" s="138">
        <f t="shared" si="9"/>
        <v>1291367</v>
      </c>
      <c r="L35" s="138">
        <f t="shared" si="9"/>
        <v>0</v>
      </c>
      <c r="M35" s="138">
        <f t="shared" si="9"/>
        <v>329677</v>
      </c>
    </row>
    <row r="36" spans="1:13" ht="24.75" customHeight="1" x14ac:dyDescent="0.25">
      <c r="A36" s="21" t="s">
        <v>162</v>
      </c>
      <c r="B36" s="139">
        <f>SUM(B37+B38)</f>
        <v>345708</v>
      </c>
      <c r="C36" s="139">
        <f t="shared" ref="C36:M36" si="10">SUM(C37+C38)</f>
        <v>24551</v>
      </c>
      <c r="D36" s="139">
        <f t="shared" si="10"/>
        <v>0</v>
      </c>
      <c r="E36" s="139">
        <f t="shared" si="10"/>
        <v>488</v>
      </c>
      <c r="F36" s="139">
        <f t="shared" si="10"/>
        <v>1518</v>
      </c>
      <c r="G36" s="139">
        <f t="shared" si="10"/>
        <v>50</v>
      </c>
      <c r="H36" s="139">
        <f t="shared" si="10"/>
        <v>10</v>
      </c>
      <c r="I36" s="139">
        <f t="shared" si="10"/>
        <v>0</v>
      </c>
      <c r="J36" s="139">
        <f t="shared" si="10"/>
        <v>1867</v>
      </c>
      <c r="K36" s="139">
        <f t="shared" si="10"/>
        <v>374192</v>
      </c>
      <c r="L36" s="139">
        <f t="shared" si="10"/>
        <v>0</v>
      </c>
      <c r="M36" s="139">
        <f t="shared" si="10"/>
        <v>233594</v>
      </c>
    </row>
    <row r="37" spans="1:13" ht="26.25" customHeight="1" x14ac:dyDescent="0.25">
      <c r="A37" s="11" t="s">
        <v>151</v>
      </c>
      <c r="B37" s="140">
        <v>167040</v>
      </c>
      <c r="C37" s="140">
        <v>20506</v>
      </c>
      <c r="D37" s="140">
        <v>0</v>
      </c>
      <c r="E37" s="140">
        <v>488</v>
      </c>
      <c r="F37" s="140">
        <v>1468</v>
      </c>
      <c r="G37" s="140">
        <v>0</v>
      </c>
      <c r="H37" s="140">
        <v>0</v>
      </c>
      <c r="I37" s="140">
        <v>0</v>
      </c>
      <c r="J37" s="140">
        <v>1867</v>
      </c>
      <c r="K37" s="140">
        <v>191369</v>
      </c>
      <c r="L37" s="140"/>
      <c r="M37" s="140">
        <v>121802</v>
      </c>
    </row>
    <row r="38" spans="1:13" ht="37.5" customHeight="1" x14ac:dyDescent="0.25">
      <c r="A38" s="23" t="s">
        <v>152</v>
      </c>
      <c r="B38" s="140">
        <v>178668</v>
      </c>
      <c r="C38" s="140">
        <v>4045</v>
      </c>
      <c r="D38" s="140">
        <v>0</v>
      </c>
      <c r="E38" s="140">
        <v>0</v>
      </c>
      <c r="F38" s="140">
        <v>50</v>
      </c>
      <c r="G38" s="140">
        <v>50</v>
      </c>
      <c r="H38" s="140">
        <v>10</v>
      </c>
      <c r="I38" s="140">
        <v>0</v>
      </c>
      <c r="J38" s="140">
        <v>0</v>
      </c>
      <c r="K38" s="237">
        <v>182823</v>
      </c>
      <c r="L38" s="156"/>
      <c r="M38" s="140">
        <v>111792</v>
      </c>
    </row>
    <row r="39" spans="1:13" ht="24.75" customHeight="1" x14ac:dyDescent="0.25">
      <c r="A39" s="9" t="s">
        <v>163</v>
      </c>
      <c r="B39" s="139">
        <f>SUM(B40+B42+B43)</f>
        <v>2076318</v>
      </c>
      <c r="C39" s="139">
        <f t="shared" ref="C39:M39" si="11">SUM(C40+C42+C43)</f>
        <v>78201</v>
      </c>
      <c r="D39" s="139">
        <f t="shared" si="11"/>
        <v>0</v>
      </c>
      <c r="E39" s="139">
        <f t="shared" si="11"/>
        <v>4197</v>
      </c>
      <c r="F39" s="139">
        <f t="shared" si="11"/>
        <v>151</v>
      </c>
      <c r="G39" s="139">
        <f t="shared" si="11"/>
        <v>452</v>
      </c>
      <c r="H39" s="139">
        <f t="shared" si="11"/>
        <v>307</v>
      </c>
      <c r="I39" s="139">
        <f t="shared" si="11"/>
        <v>0</v>
      </c>
      <c r="J39" s="139">
        <f t="shared" si="11"/>
        <v>32473</v>
      </c>
      <c r="K39" s="139">
        <f t="shared" si="11"/>
        <v>2192099</v>
      </c>
      <c r="L39" s="139">
        <f t="shared" si="11"/>
        <v>0</v>
      </c>
      <c r="M39" s="139">
        <f t="shared" si="11"/>
        <v>1131628</v>
      </c>
    </row>
    <row r="40" spans="1:13" ht="28.5" customHeight="1" x14ac:dyDescent="0.25">
      <c r="A40" s="11" t="s">
        <v>153</v>
      </c>
      <c r="B40" s="140">
        <v>757890</v>
      </c>
      <c r="C40" s="140">
        <v>62026</v>
      </c>
      <c r="D40" s="140">
        <v>0</v>
      </c>
      <c r="E40" s="140">
        <v>4180</v>
      </c>
      <c r="F40" s="140">
        <v>0</v>
      </c>
      <c r="G40" s="140">
        <v>153</v>
      </c>
      <c r="H40" s="140">
        <v>0</v>
      </c>
      <c r="I40" s="140">
        <v>0</v>
      </c>
      <c r="J40" s="140">
        <v>28588</v>
      </c>
      <c r="K40" s="140">
        <v>852837</v>
      </c>
      <c r="L40" s="140"/>
      <c r="M40" s="140">
        <v>387195</v>
      </c>
    </row>
    <row r="41" spans="1:13" ht="12.75" hidden="1" customHeight="1" x14ac:dyDescent="0.25">
      <c r="A41" s="11" t="s">
        <v>154</v>
      </c>
      <c r="B41" s="140"/>
      <c r="C41" s="140"/>
      <c r="D41" s="140"/>
      <c r="E41" s="140"/>
      <c r="F41" s="140"/>
      <c r="G41" s="140"/>
      <c r="H41" s="140"/>
      <c r="I41" s="140"/>
      <c r="J41" s="140"/>
      <c r="K41" s="140"/>
      <c r="L41" s="156"/>
      <c r="M41" s="140"/>
    </row>
    <row r="42" spans="1:13" ht="36.75" customHeight="1" x14ac:dyDescent="0.25">
      <c r="A42" s="11" t="s">
        <v>154</v>
      </c>
      <c r="B42" s="140">
        <v>663460</v>
      </c>
      <c r="C42" s="140">
        <v>8763</v>
      </c>
      <c r="D42" s="140">
        <v>0</v>
      </c>
      <c r="E42" s="140">
        <v>0</v>
      </c>
      <c r="F42" s="140">
        <v>74</v>
      </c>
      <c r="G42" s="140">
        <v>170</v>
      </c>
      <c r="H42" s="140">
        <v>0</v>
      </c>
      <c r="I42" s="140">
        <v>0</v>
      </c>
      <c r="J42" s="140">
        <v>3885</v>
      </c>
      <c r="K42" s="140">
        <v>676352</v>
      </c>
      <c r="L42" s="156"/>
      <c r="M42" s="140">
        <v>357879</v>
      </c>
    </row>
    <row r="43" spans="1:13" ht="29.25" customHeight="1" x14ac:dyDescent="0.25">
      <c r="A43" s="11" t="s">
        <v>155</v>
      </c>
      <c r="B43" s="140">
        <v>654968</v>
      </c>
      <c r="C43" s="140">
        <v>7412</v>
      </c>
      <c r="D43" s="140">
        <v>0</v>
      </c>
      <c r="E43" s="140">
        <v>17</v>
      </c>
      <c r="F43" s="140">
        <v>77</v>
      </c>
      <c r="G43" s="140">
        <v>129</v>
      </c>
      <c r="H43" s="140">
        <v>307</v>
      </c>
      <c r="I43" s="140">
        <v>0</v>
      </c>
      <c r="J43" s="140">
        <v>0</v>
      </c>
      <c r="K43" s="140">
        <v>662910</v>
      </c>
      <c r="L43" s="156"/>
      <c r="M43" s="140">
        <v>386554</v>
      </c>
    </row>
    <row r="44" spans="1:13" ht="30.75" customHeight="1" x14ac:dyDescent="0.25">
      <c r="A44" s="12" t="s">
        <v>164</v>
      </c>
      <c r="B44" s="139">
        <f t="shared" ref="B44:M44" si="12">B45+B46</f>
        <v>188965</v>
      </c>
      <c r="C44" s="139">
        <f t="shared" si="12"/>
        <v>14799</v>
      </c>
      <c r="D44" s="139">
        <f t="shared" si="12"/>
        <v>174202</v>
      </c>
      <c r="E44" s="139">
        <f t="shared" si="12"/>
        <v>1541</v>
      </c>
      <c r="F44" s="139">
        <f t="shared" si="12"/>
        <v>7984</v>
      </c>
      <c r="G44" s="139">
        <f t="shared" si="12"/>
        <v>2864</v>
      </c>
      <c r="H44" s="139">
        <f t="shared" si="12"/>
        <v>65</v>
      </c>
      <c r="I44" s="139">
        <f t="shared" si="12"/>
        <v>0</v>
      </c>
      <c r="J44" s="139">
        <f t="shared" si="12"/>
        <v>1486</v>
      </c>
      <c r="K44" s="139">
        <f t="shared" si="12"/>
        <v>391906</v>
      </c>
      <c r="L44" s="139">
        <f t="shared" si="12"/>
        <v>0</v>
      </c>
      <c r="M44" s="139">
        <f t="shared" si="12"/>
        <v>133953</v>
      </c>
    </row>
    <row r="45" spans="1:13" ht="21" customHeight="1" x14ac:dyDescent="0.25">
      <c r="A45" s="94" t="s">
        <v>156</v>
      </c>
      <c r="B45" s="150">
        <v>65437</v>
      </c>
      <c r="C45" s="150">
        <v>9097</v>
      </c>
      <c r="D45" s="150">
        <v>98865</v>
      </c>
      <c r="E45" s="150">
        <v>1541</v>
      </c>
      <c r="F45" s="150">
        <v>7951</v>
      </c>
      <c r="G45" s="150">
        <v>2864</v>
      </c>
      <c r="H45" s="150">
        <v>6</v>
      </c>
      <c r="I45" s="150">
        <v>0</v>
      </c>
      <c r="J45" s="150">
        <v>1208</v>
      </c>
      <c r="K45" s="150">
        <v>186969</v>
      </c>
      <c r="L45" s="150"/>
      <c r="M45" s="150">
        <v>65148</v>
      </c>
    </row>
    <row r="46" spans="1:13" ht="47.25" customHeight="1" x14ac:dyDescent="0.25">
      <c r="A46" s="95" t="s">
        <v>157</v>
      </c>
      <c r="B46" s="140">
        <v>123528</v>
      </c>
      <c r="C46" s="140">
        <v>5702</v>
      </c>
      <c r="D46" s="140">
        <v>75337</v>
      </c>
      <c r="E46" s="140">
        <v>0</v>
      </c>
      <c r="F46" s="140">
        <v>33</v>
      </c>
      <c r="G46" s="140">
        <v>0</v>
      </c>
      <c r="H46" s="140">
        <v>59</v>
      </c>
      <c r="I46" s="140">
        <v>0</v>
      </c>
      <c r="J46" s="140">
        <v>278</v>
      </c>
      <c r="K46" s="140">
        <v>204937</v>
      </c>
      <c r="L46" s="140"/>
      <c r="M46" s="140">
        <v>68805</v>
      </c>
    </row>
    <row r="47" spans="1:13" ht="26.4" x14ac:dyDescent="0.25">
      <c r="A47" s="96" t="s">
        <v>168</v>
      </c>
      <c r="B47" s="192">
        <f t="shared" ref="B47:J47" si="13">SUM(B7+B10+B13+B18)</f>
        <v>40763873</v>
      </c>
      <c r="C47" s="192">
        <f t="shared" si="13"/>
        <v>3003440</v>
      </c>
      <c r="D47" s="192">
        <f t="shared" si="13"/>
        <v>367660</v>
      </c>
      <c r="E47" s="192">
        <f t="shared" si="13"/>
        <v>204702</v>
      </c>
      <c r="F47" s="192">
        <f t="shared" si="13"/>
        <v>131670</v>
      </c>
      <c r="G47" s="192">
        <f t="shared" si="13"/>
        <v>66013</v>
      </c>
      <c r="H47" s="192">
        <f t="shared" si="13"/>
        <v>186237</v>
      </c>
      <c r="I47" s="192">
        <f t="shared" si="13"/>
        <v>12480952</v>
      </c>
      <c r="J47" s="192">
        <f t="shared" si="13"/>
        <v>1237335</v>
      </c>
      <c r="K47" s="192">
        <f>SUM(K7+K10+K13+K18)</f>
        <v>58441882</v>
      </c>
      <c r="L47" s="192">
        <f t="shared" ref="L47:M47" si="14">SUM(L7+L10+L13+L18)</f>
        <v>7947761</v>
      </c>
      <c r="M47" s="192">
        <f t="shared" si="14"/>
        <v>23592484</v>
      </c>
    </row>
    <row r="48" spans="1:13" x14ac:dyDescent="0.25">
      <c r="B48" s="238"/>
      <c r="C48" s="239"/>
      <c r="D48" s="239"/>
      <c r="E48" s="239"/>
      <c r="F48" s="239"/>
      <c r="G48" s="239"/>
      <c r="H48" s="239"/>
      <c r="I48" s="239"/>
      <c r="J48" s="239"/>
      <c r="K48" s="239"/>
      <c r="L48" s="43"/>
      <c r="M48" s="43"/>
    </row>
    <row r="49" spans="1:13" x14ac:dyDescent="0.25">
      <c r="A49" s="304" t="s">
        <v>211</v>
      </c>
      <c r="B49" s="305"/>
      <c r="C49" s="305"/>
      <c r="D49" s="305"/>
      <c r="E49" s="305"/>
      <c r="F49" s="305"/>
      <c r="G49" s="305"/>
      <c r="H49" s="305"/>
      <c r="I49" s="259"/>
      <c r="J49" s="259"/>
      <c r="K49" s="259"/>
      <c r="L49" s="259"/>
      <c r="M49" s="259"/>
    </row>
    <row r="50" spans="1:13" x14ac:dyDescent="0.25">
      <c r="A50" s="305"/>
      <c r="B50" s="305"/>
      <c r="C50" s="305"/>
      <c r="D50" s="305"/>
      <c r="E50" s="305"/>
      <c r="F50" s="305"/>
      <c r="G50" s="305"/>
      <c r="H50" s="305"/>
      <c r="I50" s="43"/>
      <c r="J50" s="43"/>
      <c r="K50" s="43"/>
      <c r="L50" s="43"/>
      <c r="M50" s="43"/>
    </row>
    <row r="51" spans="1:13" x14ac:dyDescent="0.25">
      <c r="A51" s="305"/>
      <c r="B51" s="305"/>
      <c r="C51" s="305"/>
      <c r="D51" s="305"/>
      <c r="E51" s="305"/>
      <c r="F51" s="305"/>
      <c r="G51" s="305"/>
      <c r="H51" s="305"/>
      <c r="J51" s="50"/>
    </row>
    <row r="52" spans="1:13" x14ac:dyDescent="0.25">
      <c r="A52" s="305"/>
      <c r="B52" s="305"/>
      <c r="C52" s="305"/>
      <c r="D52" s="305"/>
      <c r="E52" s="305"/>
      <c r="F52" s="305"/>
      <c r="G52" s="305"/>
      <c r="H52" s="305"/>
    </row>
    <row r="53" spans="1:13" x14ac:dyDescent="0.25">
      <c r="A53" s="305"/>
      <c r="B53" s="305"/>
      <c r="C53" s="305"/>
      <c r="D53" s="305"/>
      <c r="E53" s="305"/>
      <c r="F53" s="305"/>
      <c r="G53" s="305"/>
      <c r="H53" s="305"/>
    </row>
  </sheetData>
  <mergeCells count="16">
    <mergeCell ref="A49:H53"/>
    <mergeCell ref="J3:J4"/>
    <mergeCell ref="A1:M1"/>
    <mergeCell ref="A2:A4"/>
    <mergeCell ref="K3:K4"/>
    <mergeCell ref="L3:L4"/>
    <mergeCell ref="M3:M4"/>
    <mergeCell ref="B2:M2"/>
    <mergeCell ref="B3:B4"/>
    <mergeCell ref="C3:C4"/>
    <mergeCell ref="D3:D4"/>
    <mergeCell ref="E3:E4"/>
    <mergeCell ref="F3:F4"/>
    <mergeCell ref="G3:G4"/>
    <mergeCell ref="H3:H4"/>
    <mergeCell ref="I3:I4"/>
  </mergeCells>
  <pageMargins left="0.75" right="0.75" top="1" bottom="1" header="0.51180555555555496" footer="0.51180555555555496"/>
  <pageSetup paperSize="9" scale="95"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zoomScale="98" zoomScaleNormal="98" workbookViewId="0">
      <selection activeCell="A6" sqref="A6:XFD6"/>
    </sheetView>
  </sheetViews>
  <sheetFormatPr defaultRowHeight="13.2" x14ac:dyDescent="0.25"/>
  <cols>
    <col min="1" max="1" width="52.44140625" style="28" customWidth="1"/>
    <col min="2" max="2" width="12.33203125" style="28" customWidth="1"/>
    <col min="3" max="3" width="14" style="28" customWidth="1"/>
    <col min="4" max="4" width="19" style="28" customWidth="1"/>
    <col min="5" max="8" width="9.109375" style="28" customWidth="1"/>
    <col min="9" max="9" width="10.6640625" style="28" customWidth="1"/>
    <col min="10" max="1024" width="8.6640625" customWidth="1"/>
  </cols>
  <sheetData>
    <row r="1" spans="1:9" ht="20.25" customHeight="1" x14ac:dyDescent="0.25">
      <c r="A1" s="123"/>
      <c r="B1" s="312" t="s">
        <v>38</v>
      </c>
      <c r="C1" s="312"/>
      <c r="D1" s="312"/>
      <c r="E1" s="310" t="s">
        <v>39</v>
      </c>
      <c r="F1" s="310"/>
      <c r="G1" s="310"/>
      <c r="H1" s="310"/>
      <c r="I1" s="310"/>
    </row>
    <row r="2" spans="1:9" ht="12.75" customHeight="1" x14ac:dyDescent="0.25">
      <c r="A2" s="309" t="s">
        <v>0</v>
      </c>
      <c r="B2" s="313" t="s">
        <v>40</v>
      </c>
      <c r="C2" s="313" t="s">
        <v>41</v>
      </c>
      <c r="D2" s="313" t="s">
        <v>42</v>
      </c>
      <c r="E2" s="314" t="s">
        <v>24</v>
      </c>
      <c r="F2" s="306" t="s">
        <v>25</v>
      </c>
      <c r="G2" s="275" t="s">
        <v>43</v>
      </c>
      <c r="H2" s="275" t="s">
        <v>44</v>
      </c>
      <c r="I2" s="306" t="s">
        <v>45</v>
      </c>
    </row>
    <row r="3" spans="1:9" ht="102" customHeight="1" x14ac:dyDescent="0.25">
      <c r="A3" s="309"/>
      <c r="B3" s="313"/>
      <c r="C3" s="313"/>
      <c r="D3" s="313"/>
      <c r="E3" s="314"/>
      <c r="F3" s="306"/>
      <c r="G3" s="275"/>
      <c r="H3" s="275"/>
      <c r="I3" s="306"/>
    </row>
    <row r="4" spans="1:9" ht="15.75" customHeight="1" x14ac:dyDescent="0.25">
      <c r="A4" s="310"/>
      <c r="B4" s="132" t="s">
        <v>46</v>
      </c>
      <c r="C4" s="132" t="s">
        <v>46</v>
      </c>
      <c r="D4" s="132" t="s">
        <v>47</v>
      </c>
      <c r="E4" s="58" t="s">
        <v>47</v>
      </c>
      <c r="F4" s="132" t="s">
        <v>47</v>
      </c>
      <c r="G4" s="132" t="s">
        <v>47</v>
      </c>
      <c r="H4" s="132" t="s">
        <v>47</v>
      </c>
      <c r="I4" s="132" t="s">
        <v>46</v>
      </c>
    </row>
    <row r="5" spans="1:9" ht="12.75" customHeight="1" x14ac:dyDescent="0.25">
      <c r="A5" s="55" t="s">
        <v>48</v>
      </c>
      <c r="B5" s="55">
        <v>49</v>
      </c>
      <c r="C5" s="55">
        <v>50</v>
      </c>
      <c r="D5" s="55">
        <v>51</v>
      </c>
      <c r="E5" s="59">
        <v>52</v>
      </c>
      <c r="F5" s="55">
        <v>53</v>
      </c>
      <c r="G5" s="55">
        <v>54</v>
      </c>
      <c r="H5" s="55">
        <v>55</v>
      </c>
      <c r="I5" s="55">
        <v>56</v>
      </c>
    </row>
    <row r="6" spans="1:9" ht="15" x14ac:dyDescent="0.25">
      <c r="A6" s="89" t="s">
        <v>134</v>
      </c>
      <c r="B6" s="138">
        <f t="shared" ref="B6:I6" si="0">SUM(B7+B8)</f>
        <v>12</v>
      </c>
      <c r="C6" s="138">
        <f t="shared" si="0"/>
        <v>7</v>
      </c>
      <c r="D6" s="138">
        <f t="shared" si="0"/>
        <v>7224</v>
      </c>
      <c r="E6" s="138">
        <f t="shared" si="0"/>
        <v>416</v>
      </c>
      <c r="F6" s="138">
        <f t="shared" si="0"/>
        <v>170</v>
      </c>
      <c r="G6" s="138">
        <f t="shared" si="0"/>
        <v>251</v>
      </c>
      <c r="H6" s="138">
        <f t="shared" si="0"/>
        <v>165</v>
      </c>
      <c r="I6" s="138">
        <f t="shared" si="0"/>
        <v>76</v>
      </c>
    </row>
    <row r="7" spans="1:9" ht="15" customHeight="1" x14ac:dyDescent="0.25">
      <c r="A7" s="81" t="s">
        <v>127</v>
      </c>
      <c r="B7" s="133">
        <v>12</v>
      </c>
      <c r="C7" s="133">
        <v>5</v>
      </c>
      <c r="D7" s="147">
        <v>7044</v>
      </c>
      <c r="E7" s="133">
        <v>383</v>
      </c>
      <c r="F7" s="133">
        <v>150</v>
      </c>
      <c r="G7" s="133">
        <v>224</v>
      </c>
      <c r="H7" s="133">
        <v>159</v>
      </c>
      <c r="I7" s="133">
        <v>53</v>
      </c>
    </row>
    <row r="8" spans="1:9" ht="16.5" customHeight="1" x14ac:dyDescent="0.25">
      <c r="A8" s="81" t="s">
        <v>132</v>
      </c>
      <c r="B8" s="133">
        <v>0</v>
      </c>
      <c r="C8" s="133">
        <v>2</v>
      </c>
      <c r="D8" s="148">
        <v>180</v>
      </c>
      <c r="E8" s="133">
        <v>33</v>
      </c>
      <c r="F8" s="133">
        <v>20</v>
      </c>
      <c r="G8" s="133">
        <v>27</v>
      </c>
      <c r="H8" s="133">
        <v>6</v>
      </c>
      <c r="I8" s="133">
        <v>23</v>
      </c>
    </row>
    <row r="9" spans="1:9" ht="15.75" customHeight="1" x14ac:dyDescent="0.25">
      <c r="A9" s="89" t="s">
        <v>133</v>
      </c>
      <c r="B9" s="138">
        <f t="shared" ref="B9:I9" si="1">SUM(B10+B11)</f>
        <v>9</v>
      </c>
      <c r="C9" s="138">
        <f t="shared" si="1"/>
        <v>6</v>
      </c>
      <c r="D9" s="138">
        <f t="shared" si="1"/>
        <v>1114</v>
      </c>
      <c r="E9" s="138">
        <f t="shared" si="1"/>
        <v>9207</v>
      </c>
      <c r="F9" s="138">
        <f t="shared" si="1"/>
        <v>7240</v>
      </c>
      <c r="G9" s="138">
        <f t="shared" si="1"/>
        <v>4669</v>
      </c>
      <c r="H9" s="138">
        <f t="shared" si="1"/>
        <v>4488</v>
      </c>
      <c r="I9" s="138">
        <f t="shared" si="1"/>
        <v>9581</v>
      </c>
    </row>
    <row r="10" spans="1:9" ht="19.5" customHeight="1" x14ac:dyDescent="0.25">
      <c r="A10" s="81" t="s">
        <v>136</v>
      </c>
      <c r="B10" s="133">
        <v>8</v>
      </c>
      <c r="C10" s="133">
        <v>6</v>
      </c>
      <c r="D10" s="133">
        <v>1024</v>
      </c>
      <c r="E10" s="133">
        <v>2167</v>
      </c>
      <c r="F10" s="133">
        <v>1301</v>
      </c>
      <c r="G10" s="133">
        <v>1254</v>
      </c>
      <c r="H10" s="133">
        <v>913</v>
      </c>
      <c r="I10" s="133">
        <v>2764</v>
      </c>
    </row>
    <row r="11" spans="1:9" ht="15" customHeight="1" x14ac:dyDescent="0.25">
      <c r="A11" s="81" t="s">
        <v>135</v>
      </c>
      <c r="B11" s="140">
        <v>1</v>
      </c>
      <c r="C11" s="140">
        <v>0</v>
      </c>
      <c r="D11" s="140">
        <v>90</v>
      </c>
      <c r="E11" s="140">
        <v>7040</v>
      </c>
      <c r="F11" s="140">
        <v>5939</v>
      </c>
      <c r="G11" s="140">
        <v>3415</v>
      </c>
      <c r="H11" s="140">
        <v>3575</v>
      </c>
      <c r="I11" s="140">
        <v>6817</v>
      </c>
    </row>
    <row r="12" spans="1:9" ht="26.4" x14ac:dyDescent="0.25">
      <c r="A12" s="89" t="s">
        <v>158</v>
      </c>
      <c r="B12" s="149">
        <f t="shared" ref="B12:I12" si="2">SUM(B13+B14+B15+B16)</f>
        <v>654</v>
      </c>
      <c r="C12" s="149">
        <f t="shared" si="2"/>
        <v>10</v>
      </c>
      <c r="D12" s="149">
        <f t="shared" si="2"/>
        <v>11382</v>
      </c>
      <c r="E12" s="149">
        <f t="shared" si="2"/>
        <v>9689</v>
      </c>
      <c r="F12" s="149">
        <f t="shared" si="2"/>
        <v>8400</v>
      </c>
      <c r="G12" s="149">
        <f t="shared" si="2"/>
        <v>5045</v>
      </c>
      <c r="H12" s="149">
        <f t="shared" si="2"/>
        <v>4642</v>
      </c>
      <c r="I12" s="149">
        <f t="shared" si="2"/>
        <v>9544</v>
      </c>
    </row>
    <row r="13" spans="1:9" ht="15.75" customHeight="1" x14ac:dyDescent="0.25">
      <c r="A13" s="11" t="s">
        <v>137</v>
      </c>
      <c r="B13" s="150">
        <v>654</v>
      </c>
      <c r="C13" s="150">
        <v>10</v>
      </c>
      <c r="D13" s="150">
        <v>11326</v>
      </c>
      <c r="E13" s="150">
        <v>1058</v>
      </c>
      <c r="F13" s="150">
        <v>571</v>
      </c>
      <c r="G13" s="150">
        <v>892</v>
      </c>
      <c r="H13" s="150">
        <v>166</v>
      </c>
      <c r="I13" s="150">
        <v>779</v>
      </c>
    </row>
    <row r="14" spans="1:9" ht="39.6" x14ac:dyDescent="0.25">
      <c r="A14" s="11" t="s">
        <v>138</v>
      </c>
      <c r="B14" s="241">
        <v>0</v>
      </c>
      <c r="C14" s="241">
        <v>0</v>
      </c>
      <c r="D14" s="241">
        <v>56</v>
      </c>
      <c r="E14" s="241">
        <v>459</v>
      </c>
      <c r="F14" s="241">
        <v>363</v>
      </c>
      <c r="G14" s="241">
        <v>276</v>
      </c>
      <c r="H14" s="241">
        <v>181</v>
      </c>
      <c r="I14" s="241">
        <v>492</v>
      </c>
    </row>
    <row r="15" spans="1:9" ht="26.4" x14ac:dyDescent="0.25">
      <c r="A15" s="90" t="s">
        <v>139</v>
      </c>
      <c r="B15" s="142">
        <f>B41</f>
        <v>0</v>
      </c>
      <c r="C15" s="142">
        <f t="shared" ref="C15:I15" si="3">C41</f>
        <v>0</v>
      </c>
      <c r="D15" s="142">
        <f t="shared" si="3"/>
        <v>0</v>
      </c>
      <c r="E15" s="142">
        <f t="shared" si="3"/>
        <v>277</v>
      </c>
      <c r="F15" s="142">
        <f t="shared" si="3"/>
        <v>249</v>
      </c>
      <c r="G15" s="142">
        <f t="shared" si="3"/>
        <v>136</v>
      </c>
      <c r="H15" s="142">
        <f t="shared" si="3"/>
        <v>141</v>
      </c>
      <c r="I15" s="142">
        <f t="shared" si="3"/>
        <v>284</v>
      </c>
    </row>
    <row r="16" spans="1:9" ht="15" x14ac:dyDescent="0.25">
      <c r="A16" s="81" t="s">
        <v>140</v>
      </c>
      <c r="B16" s="133">
        <v>0</v>
      </c>
      <c r="C16" s="133">
        <v>0</v>
      </c>
      <c r="D16" s="133">
        <v>0</v>
      </c>
      <c r="E16" s="133">
        <v>7895</v>
      </c>
      <c r="F16" s="133">
        <v>7217</v>
      </c>
      <c r="G16" s="133">
        <v>3741</v>
      </c>
      <c r="H16" s="133">
        <v>4154</v>
      </c>
      <c r="I16" s="133">
        <v>7989</v>
      </c>
    </row>
    <row r="17" spans="1:9" ht="26.4" x14ac:dyDescent="0.25">
      <c r="A17" s="89" t="s">
        <v>159</v>
      </c>
      <c r="B17" s="138">
        <f t="shared" ref="B17:I17" si="4">SUM(B18+B19+B22+B23+B24+B25+B30)</f>
        <v>10</v>
      </c>
      <c r="C17" s="138">
        <f t="shared" si="4"/>
        <v>5</v>
      </c>
      <c r="D17" s="138">
        <f t="shared" si="4"/>
        <v>1000</v>
      </c>
      <c r="E17" s="138">
        <f t="shared" si="4"/>
        <v>478</v>
      </c>
      <c r="F17" s="138">
        <f t="shared" si="4"/>
        <v>349</v>
      </c>
      <c r="G17" s="138">
        <f t="shared" si="4"/>
        <v>1005</v>
      </c>
      <c r="H17" s="138">
        <f t="shared" si="4"/>
        <v>173</v>
      </c>
      <c r="I17" s="138">
        <f t="shared" si="4"/>
        <v>247</v>
      </c>
    </row>
    <row r="18" spans="1:9" ht="14.25" customHeight="1" x14ac:dyDescent="0.25">
      <c r="A18" s="92" t="s">
        <v>141</v>
      </c>
      <c r="B18" s="140">
        <v>1</v>
      </c>
      <c r="C18" s="140">
        <v>0</v>
      </c>
      <c r="D18" s="140">
        <v>1000</v>
      </c>
      <c r="E18" s="140">
        <v>241</v>
      </c>
      <c r="F18" s="140">
        <v>250</v>
      </c>
      <c r="G18" s="140">
        <v>827</v>
      </c>
      <c r="H18" s="140">
        <v>114</v>
      </c>
      <c r="I18" s="140">
        <v>21</v>
      </c>
    </row>
    <row r="19" spans="1:9" ht="26.4" x14ac:dyDescent="0.25">
      <c r="A19" s="91" t="s">
        <v>170</v>
      </c>
      <c r="B19" s="139">
        <f t="shared" ref="B19:I19" si="5">SUM(B20+B21)</f>
        <v>9</v>
      </c>
      <c r="C19" s="139">
        <f t="shared" si="5"/>
        <v>5</v>
      </c>
      <c r="D19" s="139">
        <f t="shared" si="5"/>
        <v>0</v>
      </c>
      <c r="E19" s="139">
        <f t="shared" si="5"/>
        <v>145</v>
      </c>
      <c r="F19" s="139">
        <f t="shared" si="5"/>
        <v>47</v>
      </c>
      <c r="G19" s="139">
        <f t="shared" si="5"/>
        <v>110</v>
      </c>
      <c r="H19" s="139">
        <f t="shared" si="5"/>
        <v>35</v>
      </c>
      <c r="I19" s="139">
        <f t="shared" si="5"/>
        <v>146</v>
      </c>
    </row>
    <row r="20" spans="1:9" ht="26.4" x14ac:dyDescent="0.25">
      <c r="A20" s="16" t="s">
        <v>143</v>
      </c>
      <c r="B20" s="145">
        <v>8</v>
      </c>
      <c r="C20" s="145">
        <v>5</v>
      </c>
      <c r="D20" s="145">
        <v>0</v>
      </c>
      <c r="E20" s="145">
        <v>45</v>
      </c>
      <c r="F20" s="145">
        <v>8</v>
      </c>
      <c r="G20" s="145">
        <v>40</v>
      </c>
      <c r="H20" s="145">
        <v>5</v>
      </c>
      <c r="I20" s="145">
        <v>46</v>
      </c>
    </row>
    <row r="21" spans="1:9" ht="15.75" customHeight="1" x14ac:dyDescent="0.25">
      <c r="A21" s="16" t="s">
        <v>144</v>
      </c>
      <c r="B21" s="140">
        <v>1</v>
      </c>
      <c r="C21" s="140">
        <v>0</v>
      </c>
      <c r="D21" s="140">
        <v>0</v>
      </c>
      <c r="E21" s="140">
        <v>100</v>
      </c>
      <c r="F21" s="140">
        <v>39</v>
      </c>
      <c r="G21" s="140">
        <v>70</v>
      </c>
      <c r="H21" s="140">
        <v>30</v>
      </c>
      <c r="I21" s="140">
        <v>100</v>
      </c>
    </row>
    <row r="22" spans="1:9" ht="15" x14ac:dyDescent="0.25">
      <c r="A22" s="188" t="s">
        <v>145</v>
      </c>
      <c r="B22" s="140">
        <v>0</v>
      </c>
      <c r="C22" s="140">
        <v>0</v>
      </c>
      <c r="D22" s="140">
        <v>0</v>
      </c>
      <c r="E22" s="140">
        <v>14</v>
      </c>
      <c r="F22" s="140">
        <v>6</v>
      </c>
      <c r="G22" s="140">
        <v>14</v>
      </c>
      <c r="H22" s="140">
        <v>0</v>
      </c>
      <c r="I22" s="140">
        <v>1</v>
      </c>
    </row>
    <row r="23" spans="1:9" ht="27.75" customHeight="1" x14ac:dyDescent="0.25">
      <c r="A23" s="92" t="s">
        <v>146</v>
      </c>
      <c r="B23" s="140">
        <v>0</v>
      </c>
      <c r="C23" s="140">
        <v>0</v>
      </c>
      <c r="D23" s="140">
        <v>0</v>
      </c>
      <c r="E23" s="140">
        <v>0</v>
      </c>
      <c r="F23" s="140">
        <v>0</v>
      </c>
      <c r="G23" s="140">
        <v>0</v>
      </c>
      <c r="H23" s="140">
        <v>0</v>
      </c>
      <c r="I23" s="140">
        <v>0</v>
      </c>
    </row>
    <row r="24" spans="1:9" ht="14.25" customHeight="1" x14ac:dyDescent="0.25">
      <c r="A24" s="93" t="s">
        <v>147</v>
      </c>
      <c r="B24" s="139"/>
      <c r="C24" s="144"/>
      <c r="D24" s="139"/>
      <c r="E24" s="139"/>
      <c r="F24" s="139"/>
      <c r="G24" s="139"/>
      <c r="H24" s="139"/>
      <c r="I24" s="139"/>
    </row>
    <row r="25" spans="1:9" ht="15.75" customHeight="1" x14ac:dyDescent="0.25">
      <c r="A25" s="9" t="s">
        <v>160</v>
      </c>
      <c r="B25" s="139">
        <f t="shared" ref="B25:I25" si="6">SUM(B28)</f>
        <v>0</v>
      </c>
      <c r="C25" s="139">
        <f t="shared" si="6"/>
        <v>0</v>
      </c>
      <c r="D25" s="139">
        <f t="shared" si="6"/>
        <v>0</v>
      </c>
      <c r="E25" s="139">
        <f t="shared" si="6"/>
        <v>21</v>
      </c>
      <c r="F25" s="139">
        <f t="shared" si="6"/>
        <v>12</v>
      </c>
      <c r="G25" s="139">
        <f t="shared" si="6"/>
        <v>16</v>
      </c>
      <c r="H25" s="139">
        <f t="shared" si="6"/>
        <v>5</v>
      </c>
      <c r="I25" s="139">
        <f t="shared" si="6"/>
        <v>21</v>
      </c>
    </row>
    <row r="26" spans="1:9" ht="26.4" x14ac:dyDescent="0.25">
      <c r="A26" s="11" t="s">
        <v>148</v>
      </c>
      <c r="B26" s="140">
        <v>226</v>
      </c>
      <c r="C26" s="140">
        <v>0</v>
      </c>
      <c r="D26" s="140">
        <v>478</v>
      </c>
      <c r="E26" s="140">
        <v>138</v>
      </c>
      <c r="F26" s="140">
        <v>30</v>
      </c>
      <c r="G26" s="140">
        <v>130</v>
      </c>
      <c r="H26" s="140">
        <v>8</v>
      </c>
      <c r="I26" s="140">
        <v>98</v>
      </c>
    </row>
    <row r="27" spans="1:9" ht="39.6" x14ac:dyDescent="0.25">
      <c r="A27" s="11" t="s">
        <v>149</v>
      </c>
      <c r="B27" s="140">
        <v>0</v>
      </c>
      <c r="C27" s="140">
        <v>0</v>
      </c>
      <c r="D27" s="140">
        <v>0</v>
      </c>
      <c r="E27" s="140">
        <v>21</v>
      </c>
      <c r="F27" s="140">
        <v>13</v>
      </c>
      <c r="G27" s="140">
        <v>16</v>
      </c>
      <c r="H27" s="140">
        <v>5</v>
      </c>
      <c r="I27" s="140">
        <v>21</v>
      </c>
    </row>
    <row r="28" spans="1:9" ht="26.4" x14ac:dyDescent="0.25">
      <c r="A28" s="11" t="s">
        <v>150</v>
      </c>
      <c r="B28" s="140">
        <v>0</v>
      </c>
      <c r="C28" s="140">
        <v>0</v>
      </c>
      <c r="D28" s="140">
        <v>0</v>
      </c>
      <c r="E28" s="140">
        <v>21</v>
      </c>
      <c r="F28" s="140">
        <v>12</v>
      </c>
      <c r="G28" s="140">
        <v>16</v>
      </c>
      <c r="H28" s="140">
        <v>5</v>
      </c>
      <c r="I28" s="140">
        <v>21</v>
      </c>
    </row>
    <row r="29" spans="1:9" ht="15" x14ac:dyDescent="0.25">
      <c r="A29" s="109" t="s">
        <v>165</v>
      </c>
      <c r="B29" s="138">
        <f t="shared" ref="B29:I29" si="7">SUM(B26+B27+B28)</f>
        <v>226</v>
      </c>
      <c r="C29" s="138">
        <f t="shared" si="7"/>
        <v>0</v>
      </c>
      <c r="D29" s="138">
        <f t="shared" si="7"/>
        <v>478</v>
      </c>
      <c r="E29" s="138">
        <f t="shared" si="7"/>
        <v>180</v>
      </c>
      <c r="F29" s="138">
        <f t="shared" si="7"/>
        <v>55</v>
      </c>
      <c r="G29" s="138">
        <f t="shared" si="7"/>
        <v>162</v>
      </c>
      <c r="H29" s="138">
        <f t="shared" si="7"/>
        <v>18</v>
      </c>
      <c r="I29" s="138">
        <f t="shared" si="7"/>
        <v>140</v>
      </c>
    </row>
    <row r="30" spans="1:9" ht="15" x14ac:dyDescent="0.25">
      <c r="A30" s="9" t="s">
        <v>161</v>
      </c>
      <c r="B30" s="139">
        <f t="shared" ref="B30:I30" si="8">SUM(B33)</f>
        <v>0</v>
      </c>
      <c r="C30" s="139">
        <f t="shared" si="8"/>
        <v>0</v>
      </c>
      <c r="D30" s="139">
        <f t="shared" si="8"/>
        <v>0</v>
      </c>
      <c r="E30" s="139">
        <f t="shared" si="8"/>
        <v>57</v>
      </c>
      <c r="F30" s="139">
        <f t="shared" si="8"/>
        <v>34</v>
      </c>
      <c r="G30" s="139">
        <f t="shared" si="8"/>
        <v>38</v>
      </c>
      <c r="H30" s="139">
        <f t="shared" si="8"/>
        <v>19</v>
      </c>
      <c r="I30" s="139">
        <f t="shared" si="8"/>
        <v>58</v>
      </c>
    </row>
    <row r="31" spans="1:9" ht="26.4" x14ac:dyDescent="0.25">
      <c r="A31" s="16" t="s">
        <v>128</v>
      </c>
      <c r="B31" s="134">
        <v>33</v>
      </c>
      <c r="C31" s="133">
        <v>2</v>
      </c>
      <c r="D31" s="133">
        <v>2912</v>
      </c>
      <c r="E31" s="133">
        <v>91</v>
      </c>
      <c r="F31" s="133">
        <v>34</v>
      </c>
      <c r="G31" s="133">
        <v>75</v>
      </c>
      <c r="H31" s="133">
        <v>16</v>
      </c>
      <c r="I31" s="133">
        <v>81</v>
      </c>
    </row>
    <row r="32" spans="1:9" ht="39.6" x14ac:dyDescent="0.25">
      <c r="A32" s="16" t="s">
        <v>129</v>
      </c>
      <c r="B32" s="133">
        <v>0</v>
      </c>
      <c r="C32" s="133">
        <v>0</v>
      </c>
      <c r="D32" s="133">
        <v>0</v>
      </c>
      <c r="E32" s="133">
        <v>86</v>
      </c>
      <c r="F32" s="133">
        <v>70</v>
      </c>
      <c r="G32" s="133">
        <v>44</v>
      </c>
      <c r="H32" s="133">
        <v>42</v>
      </c>
      <c r="I32" s="133">
        <v>89</v>
      </c>
    </row>
    <row r="33" spans="1:9" ht="26.4" x14ac:dyDescent="0.25">
      <c r="A33" s="16" t="s">
        <v>130</v>
      </c>
      <c r="B33" s="133">
        <v>0</v>
      </c>
      <c r="C33" s="133">
        <v>0</v>
      </c>
      <c r="D33" s="133">
        <v>0</v>
      </c>
      <c r="E33" s="133">
        <v>57</v>
      </c>
      <c r="F33" s="133">
        <v>34</v>
      </c>
      <c r="G33" s="133">
        <v>38</v>
      </c>
      <c r="H33" s="133">
        <v>19</v>
      </c>
      <c r="I33" s="133">
        <v>58</v>
      </c>
    </row>
    <row r="34" spans="1:9" ht="15" x14ac:dyDescent="0.25">
      <c r="A34" s="110" t="s">
        <v>166</v>
      </c>
      <c r="B34" s="138">
        <f t="shared" ref="B34:I34" si="9">SUM(B31+B32+B33)</f>
        <v>33</v>
      </c>
      <c r="C34" s="138">
        <f t="shared" si="9"/>
        <v>2</v>
      </c>
      <c r="D34" s="138">
        <f t="shared" si="9"/>
        <v>2912</v>
      </c>
      <c r="E34" s="138">
        <f t="shared" si="9"/>
        <v>234</v>
      </c>
      <c r="F34" s="138">
        <f t="shared" si="9"/>
        <v>138</v>
      </c>
      <c r="G34" s="138">
        <f t="shared" si="9"/>
        <v>157</v>
      </c>
      <c r="H34" s="138">
        <f t="shared" si="9"/>
        <v>77</v>
      </c>
      <c r="I34" s="138">
        <f t="shared" si="9"/>
        <v>228</v>
      </c>
    </row>
    <row r="35" spans="1:9" ht="26.4" x14ac:dyDescent="0.25">
      <c r="A35" s="21" t="s">
        <v>162</v>
      </c>
      <c r="B35" s="139">
        <f t="shared" ref="B35:I35" si="10">SUM(B36+B37)</f>
        <v>28</v>
      </c>
      <c r="C35" s="139">
        <f t="shared" si="10"/>
        <v>2</v>
      </c>
      <c r="D35" s="139">
        <f t="shared" si="10"/>
        <v>1594</v>
      </c>
      <c r="E35" s="139">
        <f t="shared" si="10"/>
        <v>64</v>
      </c>
      <c r="F35" s="139">
        <f t="shared" si="10"/>
        <v>44</v>
      </c>
      <c r="G35" s="139">
        <f t="shared" si="10"/>
        <v>43</v>
      </c>
      <c r="H35" s="139">
        <f t="shared" si="10"/>
        <v>19</v>
      </c>
      <c r="I35" s="139">
        <f t="shared" si="10"/>
        <v>64</v>
      </c>
    </row>
    <row r="36" spans="1:9" ht="26.4" x14ac:dyDescent="0.25">
      <c r="A36" s="11" t="s">
        <v>151</v>
      </c>
      <c r="B36" s="140">
        <v>28</v>
      </c>
      <c r="C36" s="140">
        <v>2</v>
      </c>
      <c r="D36" s="140">
        <v>1538</v>
      </c>
      <c r="E36" s="140">
        <v>33</v>
      </c>
      <c r="F36" s="140">
        <v>22</v>
      </c>
      <c r="G36" s="140">
        <v>26</v>
      </c>
      <c r="H36" s="140">
        <v>7</v>
      </c>
      <c r="I36" s="140">
        <v>33</v>
      </c>
    </row>
    <row r="37" spans="1:9" ht="39.6" x14ac:dyDescent="0.25">
      <c r="A37" s="23" t="s">
        <v>152</v>
      </c>
      <c r="B37" s="140">
        <v>0</v>
      </c>
      <c r="C37" s="140">
        <v>0</v>
      </c>
      <c r="D37" s="140">
        <v>56</v>
      </c>
      <c r="E37" s="140">
        <v>31</v>
      </c>
      <c r="F37" s="140">
        <v>22</v>
      </c>
      <c r="G37" s="140">
        <v>17</v>
      </c>
      <c r="H37" s="140">
        <v>12</v>
      </c>
      <c r="I37" s="140">
        <v>31</v>
      </c>
    </row>
    <row r="38" spans="1:9" ht="26.4" x14ac:dyDescent="0.25">
      <c r="A38" s="9" t="s">
        <v>163</v>
      </c>
      <c r="B38" s="139">
        <f t="shared" ref="B38:I38" si="11">SUM(B39+B40+B41)</f>
        <v>11</v>
      </c>
      <c r="C38" s="139">
        <f t="shared" si="11"/>
        <v>2</v>
      </c>
      <c r="D38" s="139">
        <f t="shared" si="11"/>
        <v>9002</v>
      </c>
      <c r="E38" s="139">
        <f t="shared" si="11"/>
        <v>525</v>
      </c>
      <c r="F38" s="139">
        <f t="shared" si="11"/>
        <v>437</v>
      </c>
      <c r="G38" s="139">
        <f t="shared" si="11"/>
        <v>306</v>
      </c>
      <c r="H38" s="139">
        <f t="shared" si="11"/>
        <v>219</v>
      </c>
      <c r="I38" s="139">
        <f t="shared" si="11"/>
        <v>538</v>
      </c>
    </row>
    <row r="39" spans="1:9" ht="26.4" x14ac:dyDescent="0.25">
      <c r="A39" s="11" t="s">
        <v>153</v>
      </c>
      <c r="B39" s="140">
        <v>11</v>
      </c>
      <c r="C39" s="140">
        <v>2</v>
      </c>
      <c r="D39" s="140">
        <v>9002</v>
      </c>
      <c r="E39" s="140">
        <v>59</v>
      </c>
      <c r="F39" s="140">
        <v>38</v>
      </c>
      <c r="G39" s="140">
        <v>54</v>
      </c>
      <c r="H39" s="140">
        <v>5</v>
      </c>
      <c r="I39" s="140">
        <v>48</v>
      </c>
    </row>
    <row r="40" spans="1:9" ht="39.6" x14ac:dyDescent="0.25">
      <c r="A40" s="11" t="s">
        <v>154</v>
      </c>
      <c r="B40" s="140">
        <v>0</v>
      </c>
      <c r="C40" s="140">
        <v>0</v>
      </c>
      <c r="D40" s="140">
        <v>0</v>
      </c>
      <c r="E40" s="140">
        <v>189</v>
      </c>
      <c r="F40" s="140">
        <v>150</v>
      </c>
      <c r="G40" s="140">
        <v>116</v>
      </c>
      <c r="H40" s="140">
        <v>73</v>
      </c>
      <c r="I40" s="140">
        <v>206</v>
      </c>
    </row>
    <row r="41" spans="1:9" ht="26.4" x14ac:dyDescent="0.25">
      <c r="A41" s="11" t="s">
        <v>155</v>
      </c>
      <c r="B41" s="140">
        <v>0</v>
      </c>
      <c r="C41" s="140">
        <v>0</v>
      </c>
      <c r="D41" s="140">
        <v>0</v>
      </c>
      <c r="E41" s="140">
        <v>277</v>
      </c>
      <c r="F41" s="140">
        <v>249</v>
      </c>
      <c r="G41" s="140">
        <v>136</v>
      </c>
      <c r="H41" s="140">
        <v>141</v>
      </c>
      <c r="I41" s="140">
        <v>284</v>
      </c>
    </row>
    <row r="42" spans="1:9" ht="26.4" x14ac:dyDescent="0.25">
      <c r="A42" s="12" t="s">
        <v>164</v>
      </c>
      <c r="B42" s="139">
        <f t="shared" ref="B42:I42" si="12">B43+B44</f>
        <v>2</v>
      </c>
      <c r="C42" s="139">
        <f t="shared" si="12"/>
        <v>2</v>
      </c>
      <c r="D42" s="139">
        <f t="shared" si="12"/>
        <v>135</v>
      </c>
      <c r="E42" s="139">
        <f t="shared" si="12"/>
        <v>100</v>
      </c>
      <c r="F42" s="139">
        <f t="shared" si="12"/>
        <v>79</v>
      </c>
      <c r="G42" s="139">
        <f t="shared" si="12"/>
        <v>73</v>
      </c>
      <c r="H42" s="139">
        <f t="shared" si="12"/>
        <v>27</v>
      </c>
      <c r="I42" s="139">
        <f t="shared" si="12"/>
        <v>100</v>
      </c>
    </row>
    <row r="43" spans="1:9" ht="15" x14ac:dyDescent="0.25">
      <c r="A43" s="94" t="s">
        <v>156</v>
      </c>
      <c r="B43" s="140">
        <v>2</v>
      </c>
      <c r="C43" s="140">
        <v>2</v>
      </c>
      <c r="D43" s="140">
        <v>135</v>
      </c>
      <c r="E43" s="140">
        <v>42</v>
      </c>
      <c r="F43" s="140">
        <v>27</v>
      </c>
      <c r="G43" s="140">
        <v>38</v>
      </c>
      <c r="H43" s="140">
        <v>4</v>
      </c>
      <c r="I43" s="140">
        <v>42</v>
      </c>
    </row>
    <row r="44" spans="1:9" ht="39.6" x14ac:dyDescent="0.25">
      <c r="A44" s="95" t="s">
        <v>157</v>
      </c>
      <c r="B44" s="140">
        <v>0</v>
      </c>
      <c r="C44" s="140">
        <v>0</v>
      </c>
      <c r="D44" s="140">
        <v>0</v>
      </c>
      <c r="E44" s="140">
        <v>58</v>
      </c>
      <c r="F44" s="140">
        <v>52</v>
      </c>
      <c r="G44" s="140">
        <v>35</v>
      </c>
      <c r="H44" s="140">
        <v>23</v>
      </c>
      <c r="I44" s="140">
        <v>58</v>
      </c>
    </row>
    <row r="45" spans="1:9" ht="26.4" x14ac:dyDescent="0.25">
      <c r="A45" s="96" t="s">
        <v>168</v>
      </c>
      <c r="B45" s="233">
        <f t="shared" ref="B45:I45" si="13">SUM(B6+B9+B12+B17)</f>
        <v>685</v>
      </c>
      <c r="C45" s="233">
        <f t="shared" si="13"/>
        <v>28</v>
      </c>
      <c r="D45" s="233">
        <f t="shared" si="13"/>
        <v>20720</v>
      </c>
      <c r="E45" s="233">
        <f t="shared" si="13"/>
        <v>19790</v>
      </c>
      <c r="F45" s="233">
        <f t="shared" si="13"/>
        <v>16159</v>
      </c>
      <c r="G45" s="233">
        <f t="shared" si="13"/>
        <v>10970</v>
      </c>
      <c r="H45" s="233">
        <f t="shared" si="13"/>
        <v>9468</v>
      </c>
      <c r="I45" s="233">
        <f t="shared" si="13"/>
        <v>19448</v>
      </c>
    </row>
  </sheetData>
  <mergeCells count="11">
    <mergeCell ref="A2:A4"/>
    <mergeCell ref="B1:D1"/>
    <mergeCell ref="E1:I1"/>
    <mergeCell ref="B2:B3"/>
    <mergeCell ref="C2:C3"/>
    <mergeCell ref="D2:D3"/>
    <mergeCell ref="E2:E3"/>
    <mergeCell ref="F2:F3"/>
    <mergeCell ref="G2:G3"/>
    <mergeCell ref="H2:H3"/>
    <mergeCell ref="I2:I3"/>
  </mergeCells>
  <pageMargins left="0.7" right="0.7" top="0.75" bottom="0.75" header="0.51180555555555496" footer="0.51180555555555496"/>
  <pageSetup paperSize="9"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zoomScaleNormal="100" workbookViewId="0">
      <selection activeCell="I52" sqref="I52"/>
    </sheetView>
  </sheetViews>
  <sheetFormatPr defaultRowHeight="13.2" x14ac:dyDescent="0.25"/>
  <cols>
    <col min="1" max="1" width="50.6640625" style="60" customWidth="1"/>
    <col min="2" max="2" width="10.33203125" style="28" customWidth="1"/>
    <col min="3" max="3" width="9" style="28" customWidth="1"/>
    <col min="4" max="4" width="10.33203125" style="28" customWidth="1"/>
    <col min="5" max="5" width="9" style="28" customWidth="1"/>
    <col min="6" max="6" width="10.33203125" style="28" customWidth="1"/>
    <col min="7" max="7" width="9.6640625" style="28" customWidth="1"/>
    <col min="8" max="8" width="10" style="28" customWidth="1"/>
    <col min="9" max="9" width="11.109375" style="28" customWidth="1"/>
    <col min="10" max="10" width="10.88671875" style="28" customWidth="1"/>
    <col min="11" max="11" width="18.88671875" style="28" hidden="1" customWidth="1"/>
    <col min="12" max="12" width="6.44140625" style="28" hidden="1" customWidth="1"/>
    <col min="13" max="13" width="10" style="28" hidden="1" customWidth="1"/>
    <col min="14" max="14" width="0.33203125" style="28" hidden="1" customWidth="1"/>
    <col min="15" max="16" width="9.109375" style="28" hidden="1" customWidth="1"/>
    <col min="17" max="17" width="10.33203125" style="28" customWidth="1"/>
    <col min="18" max="18" width="10.5546875" style="28" customWidth="1"/>
    <col min="19" max="19" width="12" style="28" customWidth="1"/>
    <col min="20" max="20" width="4.6640625" style="28" customWidth="1"/>
    <col min="21" max="21" width="6.109375" style="28" customWidth="1"/>
    <col min="22" max="22" width="4.88671875" style="28" customWidth="1"/>
    <col min="23" max="1025" width="9.109375" style="28" customWidth="1"/>
  </cols>
  <sheetData>
    <row r="1" spans="1:34" ht="15.75" customHeight="1" x14ac:dyDescent="0.25">
      <c r="B1" s="319" t="s">
        <v>49</v>
      </c>
      <c r="C1" s="319"/>
      <c r="D1" s="319"/>
      <c r="E1" s="319"/>
      <c r="F1" s="319"/>
      <c r="G1" s="319"/>
      <c r="H1" s="319"/>
      <c r="I1" s="319"/>
      <c r="J1" s="319"/>
      <c r="K1" s="319"/>
      <c r="L1" s="319"/>
      <c r="M1" s="319"/>
      <c r="N1" s="319"/>
      <c r="O1" s="319"/>
      <c r="P1" s="319"/>
      <c r="Q1" s="319"/>
      <c r="R1" s="319"/>
    </row>
    <row r="2" spans="1:34" ht="15.75" customHeight="1" x14ac:dyDescent="0.25">
      <c r="A2" s="315" t="s">
        <v>0</v>
      </c>
      <c r="B2" s="320" t="s">
        <v>50</v>
      </c>
      <c r="C2" s="320"/>
      <c r="D2" s="320"/>
      <c r="E2" s="320"/>
      <c r="F2" s="320"/>
      <c r="G2" s="320"/>
      <c r="H2" s="320"/>
      <c r="I2" s="320"/>
      <c r="J2" s="320"/>
      <c r="K2" s="320"/>
      <c r="L2" s="320"/>
      <c r="M2" s="320"/>
      <c r="N2" s="320"/>
      <c r="O2" s="320"/>
      <c r="P2" s="320"/>
      <c r="Q2" s="320"/>
      <c r="R2" s="321"/>
    </row>
    <row r="3" spans="1:34" ht="42" customHeight="1" x14ac:dyDescent="0.25">
      <c r="A3" s="316"/>
      <c r="B3" s="315" t="s">
        <v>51</v>
      </c>
      <c r="C3" s="315"/>
      <c r="D3" s="322" t="s">
        <v>52</v>
      </c>
      <c r="E3" s="322"/>
      <c r="F3" s="323" t="s">
        <v>53</v>
      </c>
      <c r="G3" s="323"/>
      <c r="H3" s="323"/>
      <c r="I3" s="321" t="s">
        <v>54</v>
      </c>
      <c r="J3" s="321"/>
      <c r="K3" s="321"/>
      <c r="L3" s="321"/>
      <c r="M3" s="321"/>
      <c r="N3" s="321"/>
      <c r="O3" s="321"/>
      <c r="P3" s="321"/>
      <c r="Q3" s="321"/>
      <c r="R3" s="321"/>
    </row>
    <row r="4" spans="1:34" ht="41.25" hidden="1" customHeight="1" x14ac:dyDescent="0.25">
      <c r="A4" s="316"/>
      <c r="B4" s="57"/>
      <c r="C4" s="61"/>
      <c r="D4" s="62" t="s">
        <v>55</v>
      </c>
      <c r="E4" s="62" t="s">
        <v>56</v>
      </c>
      <c r="F4" s="63" t="s">
        <v>57</v>
      </c>
      <c r="G4" s="63" t="s">
        <v>58</v>
      </c>
      <c r="H4" s="64" t="s">
        <v>59</v>
      </c>
      <c r="I4" s="65"/>
      <c r="J4" s="66"/>
      <c r="K4" s="66"/>
      <c r="L4" s="67"/>
      <c r="M4" s="24"/>
      <c r="N4" s="24"/>
      <c r="O4" s="24"/>
      <c r="P4" s="24"/>
      <c r="Q4" s="24"/>
      <c r="R4" s="24"/>
    </row>
    <row r="5" spans="1:34" ht="104.25" customHeight="1" x14ac:dyDescent="0.25">
      <c r="A5" s="316"/>
      <c r="B5" s="277" t="s">
        <v>24</v>
      </c>
      <c r="C5" s="277" t="s">
        <v>60</v>
      </c>
      <c r="D5" s="318" t="s">
        <v>55</v>
      </c>
      <c r="E5" s="318" t="s">
        <v>56</v>
      </c>
      <c r="F5" s="324" t="s">
        <v>57</v>
      </c>
      <c r="G5" s="324" t="s">
        <v>58</v>
      </c>
      <c r="H5" s="275" t="s">
        <v>61</v>
      </c>
      <c r="I5" s="275" t="s">
        <v>62</v>
      </c>
      <c r="J5" s="275" t="s">
        <v>63</v>
      </c>
      <c r="K5" s="68"/>
      <c r="L5" s="68"/>
      <c r="M5" s="53"/>
      <c r="N5" s="53"/>
      <c r="O5" s="53"/>
      <c r="P5" s="53"/>
      <c r="Q5" s="275" t="s">
        <v>64</v>
      </c>
      <c r="R5" s="275" t="s">
        <v>65</v>
      </c>
    </row>
    <row r="6" spans="1:34" ht="2.25" customHeight="1" x14ac:dyDescent="0.25">
      <c r="A6" s="317"/>
      <c r="B6" s="277"/>
      <c r="C6" s="277"/>
      <c r="D6" s="318"/>
      <c r="E6" s="318"/>
      <c r="F6" s="324"/>
      <c r="G6" s="324"/>
      <c r="H6" s="275"/>
      <c r="I6" s="275"/>
      <c r="J6" s="275"/>
      <c r="K6" s="68"/>
      <c r="L6" s="68"/>
      <c r="M6" s="53"/>
      <c r="N6" s="53"/>
      <c r="O6" s="53"/>
      <c r="P6" s="53"/>
      <c r="Q6" s="275"/>
      <c r="R6" s="275"/>
    </row>
    <row r="7" spans="1:34" ht="12" customHeight="1" x14ac:dyDescent="0.25">
      <c r="A7" s="69"/>
      <c r="B7" s="70" t="s">
        <v>46</v>
      </c>
      <c r="C7" s="70" t="s">
        <v>46</v>
      </c>
      <c r="D7" s="70" t="s">
        <v>46</v>
      </c>
      <c r="E7" s="70" t="s">
        <v>46</v>
      </c>
      <c r="F7" s="70" t="s">
        <v>46</v>
      </c>
      <c r="G7" s="70" t="s">
        <v>46</v>
      </c>
      <c r="H7" s="70" t="s">
        <v>46</v>
      </c>
      <c r="I7" s="70" t="s">
        <v>46</v>
      </c>
      <c r="J7" s="70" t="s">
        <v>46</v>
      </c>
      <c r="K7" s="70" t="s">
        <v>46</v>
      </c>
      <c r="L7" s="70" t="s">
        <v>46</v>
      </c>
      <c r="M7" s="70" t="s">
        <v>46</v>
      </c>
      <c r="N7" s="70" t="s">
        <v>46</v>
      </c>
      <c r="O7" s="70" t="s">
        <v>46</v>
      </c>
      <c r="P7" s="70" t="s">
        <v>46</v>
      </c>
      <c r="Q7" s="70" t="s">
        <v>46</v>
      </c>
      <c r="R7" s="70" t="s">
        <v>46</v>
      </c>
    </row>
    <row r="8" spans="1:34" x14ac:dyDescent="0.25">
      <c r="A8" s="211" t="s">
        <v>66</v>
      </c>
      <c r="B8" s="211">
        <v>57</v>
      </c>
      <c r="C8" s="211">
        <v>58</v>
      </c>
      <c r="D8" s="211">
        <v>59</v>
      </c>
      <c r="E8" s="211">
        <v>60</v>
      </c>
      <c r="F8" s="211">
        <v>61</v>
      </c>
      <c r="G8" s="211">
        <v>62</v>
      </c>
      <c r="H8" s="218">
        <v>63</v>
      </c>
      <c r="I8" s="219">
        <v>64</v>
      </c>
      <c r="J8" s="211">
        <v>65</v>
      </c>
      <c r="K8" s="220">
        <v>66</v>
      </c>
      <c r="L8" s="221">
        <v>67</v>
      </c>
      <c r="M8" s="211"/>
      <c r="N8" s="211"/>
      <c r="O8" s="211"/>
      <c r="P8" s="211"/>
      <c r="Q8" s="211">
        <v>66</v>
      </c>
      <c r="R8" s="211">
        <v>67</v>
      </c>
    </row>
    <row r="9" spans="1:34" ht="15.75" customHeight="1" x14ac:dyDescent="0.25">
      <c r="A9" s="89" t="s">
        <v>134</v>
      </c>
      <c r="B9" s="138">
        <f>SUM(B10+B11)</f>
        <v>17843</v>
      </c>
      <c r="C9" s="138">
        <f t="shared" ref="C9:R9" si="0">SUM(C10+C11)</f>
        <v>10496</v>
      </c>
      <c r="D9" s="138">
        <f t="shared" si="0"/>
        <v>10251</v>
      </c>
      <c r="E9" s="138">
        <f t="shared" si="0"/>
        <v>7592</v>
      </c>
      <c r="F9" s="138">
        <f t="shared" si="0"/>
        <v>4989</v>
      </c>
      <c r="G9" s="138">
        <f t="shared" si="0"/>
        <v>2022</v>
      </c>
      <c r="H9" s="138">
        <f t="shared" si="0"/>
        <v>336</v>
      </c>
      <c r="I9" s="138">
        <f t="shared" si="0"/>
        <v>204338</v>
      </c>
      <c r="J9" s="138">
        <f t="shared" si="0"/>
        <v>276517</v>
      </c>
      <c r="K9" s="138">
        <f t="shared" si="0"/>
        <v>48024</v>
      </c>
      <c r="L9" s="138">
        <f t="shared" si="0"/>
        <v>77438</v>
      </c>
      <c r="M9" s="138">
        <f t="shared" si="0"/>
        <v>15022</v>
      </c>
      <c r="N9" s="138">
        <f t="shared" si="0"/>
        <v>0</v>
      </c>
      <c r="O9" s="138">
        <f t="shared" si="0"/>
        <v>0</v>
      </c>
      <c r="P9" s="138">
        <f t="shared" si="0"/>
        <v>15022</v>
      </c>
      <c r="Q9" s="138">
        <f t="shared" si="0"/>
        <v>48024</v>
      </c>
      <c r="R9" s="138">
        <f t="shared" si="0"/>
        <v>77438</v>
      </c>
    </row>
    <row r="10" spans="1:34" ht="15" x14ac:dyDescent="0.25">
      <c r="A10" s="81" t="s">
        <v>127</v>
      </c>
      <c r="B10" s="133">
        <v>5216</v>
      </c>
      <c r="C10" s="133">
        <v>512</v>
      </c>
      <c r="D10" s="147">
        <v>3306</v>
      </c>
      <c r="E10" s="133">
        <v>1910</v>
      </c>
      <c r="F10" s="133">
        <v>3375</v>
      </c>
      <c r="G10" s="133">
        <v>993</v>
      </c>
      <c r="H10" s="133">
        <v>336</v>
      </c>
      <c r="I10" s="133">
        <v>195792</v>
      </c>
      <c r="J10" s="191">
        <v>261495</v>
      </c>
      <c r="K10" s="202">
        <v>48024</v>
      </c>
      <c r="L10" s="202">
        <v>77438</v>
      </c>
      <c r="M10" s="203"/>
      <c r="N10" s="203"/>
      <c r="O10" s="203"/>
      <c r="P10" s="203"/>
      <c r="Q10" s="148">
        <v>48024</v>
      </c>
      <c r="R10" s="148">
        <v>77438</v>
      </c>
      <c r="S10" s="50"/>
      <c r="AA10" s="71"/>
    </row>
    <row r="11" spans="1:34" ht="16.5" customHeight="1" x14ac:dyDescent="0.25">
      <c r="A11" s="81" t="s">
        <v>132</v>
      </c>
      <c r="B11" s="133">
        <v>12627</v>
      </c>
      <c r="C11" s="133">
        <v>9984</v>
      </c>
      <c r="D11" s="148">
        <v>6945</v>
      </c>
      <c r="E11" s="133">
        <v>5682</v>
      </c>
      <c r="F11" s="133">
        <v>1614</v>
      </c>
      <c r="G11" s="133">
        <v>1029</v>
      </c>
      <c r="H11" s="133">
        <v>0</v>
      </c>
      <c r="I11" s="133">
        <v>8546</v>
      </c>
      <c r="J11" s="191">
        <v>15022</v>
      </c>
      <c r="K11" s="140">
        <v>0</v>
      </c>
      <c r="L11" s="140">
        <v>0</v>
      </c>
      <c r="M11" s="150">
        <v>15022</v>
      </c>
      <c r="N11" s="150">
        <v>0</v>
      </c>
      <c r="O11" s="150">
        <v>0</v>
      </c>
      <c r="P11" s="150">
        <v>15022</v>
      </c>
      <c r="Q11" s="148">
        <v>0</v>
      </c>
      <c r="R11" s="148">
        <v>0</v>
      </c>
      <c r="S11" s="50"/>
    </row>
    <row r="12" spans="1:34" ht="13.5" customHeight="1" x14ac:dyDescent="0.25">
      <c r="A12" s="89" t="s">
        <v>133</v>
      </c>
      <c r="B12" s="138">
        <f>SUM(B13+B14)</f>
        <v>767416</v>
      </c>
      <c r="C12" s="138">
        <f t="shared" ref="C12:R12" si="1">SUM(C13+C14)</f>
        <v>333299</v>
      </c>
      <c r="D12" s="138">
        <f t="shared" si="1"/>
        <v>459699</v>
      </c>
      <c r="E12" s="138">
        <f t="shared" si="1"/>
        <v>307717</v>
      </c>
      <c r="F12" s="138">
        <f t="shared" si="1"/>
        <v>219020</v>
      </c>
      <c r="G12" s="138">
        <f t="shared" si="1"/>
        <v>157852</v>
      </c>
      <c r="H12" s="138">
        <f t="shared" si="1"/>
        <v>57245</v>
      </c>
      <c r="I12" s="138">
        <f t="shared" si="1"/>
        <v>57922</v>
      </c>
      <c r="J12" s="138">
        <f t="shared" si="1"/>
        <v>182063</v>
      </c>
      <c r="K12" s="138">
        <f t="shared" si="1"/>
        <v>506302</v>
      </c>
      <c r="L12" s="138">
        <f t="shared" si="1"/>
        <v>762334</v>
      </c>
      <c r="M12" s="138">
        <f t="shared" si="1"/>
        <v>0</v>
      </c>
      <c r="N12" s="138">
        <f t="shared" si="1"/>
        <v>0</v>
      </c>
      <c r="O12" s="138">
        <f t="shared" si="1"/>
        <v>0</v>
      </c>
      <c r="P12" s="138">
        <f t="shared" si="1"/>
        <v>0</v>
      </c>
      <c r="Q12" s="138">
        <f t="shared" si="1"/>
        <v>990260</v>
      </c>
      <c r="R12" s="138">
        <f t="shared" si="1"/>
        <v>1469346</v>
      </c>
      <c r="S12" s="71"/>
      <c r="W12" s="71"/>
      <c r="AC12" s="28">
        <v>0</v>
      </c>
      <c r="AD12" s="28">
        <v>0</v>
      </c>
      <c r="AE12" s="28">
        <v>0</v>
      </c>
      <c r="AF12" s="28">
        <v>0</v>
      </c>
      <c r="AG12" s="28">
        <v>0</v>
      </c>
      <c r="AH12" s="28">
        <v>0</v>
      </c>
    </row>
    <row r="13" spans="1:34" ht="15.75" customHeight="1" x14ac:dyDescent="0.25">
      <c r="A13" s="81" t="s">
        <v>136</v>
      </c>
      <c r="B13" s="133">
        <v>330594</v>
      </c>
      <c r="C13" s="133">
        <v>122612</v>
      </c>
      <c r="D13" s="133">
        <v>201628</v>
      </c>
      <c r="E13" s="133">
        <v>128966</v>
      </c>
      <c r="F13" s="133">
        <v>117318</v>
      </c>
      <c r="G13" s="133">
        <v>69064</v>
      </c>
      <c r="H13" s="133">
        <v>21600</v>
      </c>
      <c r="I13" s="133">
        <v>57922</v>
      </c>
      <c r="J13" s="133">
        <v>181446</v>
      </c>
      <c r="K13" s="133">
        <v>494234</v>
      </c>
      <c r="L13" s="133">
        <v>735340</v>
      </c>
      <c r="M13" s="133"/>
      <c r="N13" s="133"/>
      <c r="O13" s="133"/>
      <c r="P13" s="133"/>
      <c r="Q13" s="133">
        <v>494234</v>
      </c>
      <c r="R13" s="133">
        <v>735340</v>
      </c>
      <c r="W13" s="71"/>
      <c r="AC13" s="28">
        <v>0</v>
      </c>
      <c r="AD13" s="28">
        <v>0</v>
      </c>
      <c r="AE13" s="28">
        <v>0</v>
      </c>
      <c r="AF13" s="28">
        <v>0</v>
      </c>
      <c r="AG13" s="28">
        <v>400</v>
      </c>
      <c r="AH13" s="28">
        <v>10000</v>
      </c>
    </row>
    <row r="14" spans="1:34" ht="16.5" customHeight="1" x14ac:dyDescent="0.25">
      <c r="A14" s="81" t="s">
        <v>135</v>
      </c>
      <c r="B14" s="266">
        <v>436822</v>
      </c>
      <c r="C14" s="266">
        <v>210687</v>
      </c>
      <c r="D14" s="266">
        <v>258071</v>
      </c>
      <c r="E14" s="266">
        <v>178751</v>
      </c>
      <c r="F14" s="266">
        <v>101702</v>
      </c>
      <c r="G14" s="266">
        <v>88788</v>
      </c>
      <c r="H14" s="266">
        <v>35645</v>
      </c>
      <c r="I14" s="266">
        <v>0</v>
      </c>
      <c r="J14" s="267">
        <v>617</v>
      </c>
      <c r="K14" s="267">
        <v>12068</v>
      </c>
      <c r="L14" s="268">
        <v>26994</v>
      </c>
      <c r="M14" s="197"/>
      <c r="N14" s="197"/>
      <c r="O14" s="197"/>
      <c r="P14" s="197"/>
      <c r="Q14" s="197">
        <v>496026</v>
      </c>
      <c r="R14" s="197">
        <v>734006</v>
      </c>
      <c r="S14" s="50"/>
      <c r="W14" s="71"/>
    </row>
    <row r="15" spans="1:34" ht="24" customHeight="1" x14ac:dyDescent="0.25">
      <c r="A15" s="89" t="s">
        <v>158</v>
      </c>
      <c r="B15" s="149">
        <f t="shared" ref="B15:R15" si="2">SUM(B16+B17+B18+B19)</f>
        <v>470551</v>
      </c>
      <c r="C15" s="149">
        <f t="shared" si="2"/>
        <v>165400</v>
      </c>
      <c r="D15" s="149">
        <f t="shared" si="2"/>
        <v>224813</v>
      </c>
      <c r="E15" s="149">
        <f t="shared" si="2"/>
        <v>312213</v>
      </c>
      <c r="F15" s="149">
        <f t="shared" si="2"/>
        <v>90437</v>
      </c>
      <c r="G15" s="149">
        <f t="shared" si="2"/>
        <v>36186</v>
      </c>
      <c r="H15" s="149">
        <f t="shared" si="2"/>
        <v>4295</v>
      </c>
      <c r="I15" s="149">
        <f t="shared" si="2"/>
        <v>153543</v>
      </c>
      <c r="J15" s="149">
        <f t="shared" si="2"/>
        <v>1341242</v>
      </c>
      <c r="K15" s="149">
        <f t="shared" si="2"/>
        <v>0</v>
      </c>
      <c r="L15" s="149">
        <f t="shared" si="2"/>
        <v>0</v>
      </c>
      <c r="M15" s="149">
        <f t="shared" si="2"/>
        <v>0</v>
      </c>
      <c r="N15" s="149">
        <f t="shared" si="2"/>
        <v>0</v>
      </c>
      <c r="O15" s="149">
        <f t="shared" si="2"/>
        <v>0</v>
      </c>
      <c r="P15" s="149">
        <f t="shared" si="2"/>
        <v>0</v>
      </c>
      <c r="Q15" s="149">
        <f t="shared" si="2"/>
        <v>6497</v>
      </c>
      <c r="R15" s="149">
        <f t="shared" si="2"/>
        <v>30470</v>
      </c>
      <c r="S15" s="50"/>
    </row>
    <row r="16" spans="1:34" ht="18" customHeight="1" x14ac:dyDescent="0.25">
      <c r="A16" s="11" t="s">
        <v>137</v>
      </c>
      <c r="B16" s="250">
        <v>71751</v>
      </c>
      <c r="C16" s="204">
        <v>166</v>
      </c>
      <c r="D16" s="204">
        <v>19908</v>
      </c>
      <c r="E16" s="204">
        <v>11803</v>
      </c>
      <c r="F16" s="204">
        <v>20049</v>
      </c>
      <c r="G16" s="204">
        <v>6211</v>
      </c>
      <c r="H16" s="204">
        <v>269</v>
      </c>
      <c r="I16" s="204">
        <v>153543</v>
      </c>
      <c r="J16" s="205">
        <v>1341242</v>
      </c>
      <c r="K16" s="205"/>
      <c r="L16" s="206"/>
      <c r="M16" s="204"/>
      <c r="N16" s="204"/>
      <c r="O16" s="204"/>
      <c r="P16" s="204"/>
      <c r="Q16" s="204">
        <v>6496</v>
      </c>
      <c r="R16" s="204">
        <v>16154</v>
      </c>
    </row>
    <row r="17" spans="1:1025" ht="26.25" customHeight="1" x14ac:dyDescent="0.25">
      <c r="A17" s="11" t="s">
        <v>138</v>
      </c>
      <c r="B17" s="249">
        <v>33249</v>
      </c>
      <c r="C17" s="244">
        <v>2778</v>
      </c>
      <c r="D17" s="244">
        <v>10182</v>
      </c>
      <c r="E17" s="244">
        <v>10618</v>
      </c>
      <c r="F17" s="244">
        <v>18223</v>
      </c>
      <c r="G17" s="244">
        <v>1814</v>
      </c>
      <c r="H17" s="244">
        <v>271</v>
      </c>
      <c r="I17" s="244">
        <v>0</v>
      </c>
      <c r="J17" s="244">
        <v>0</v>
      </c>
      <c r="K17" s="244">
        <v>0</v>
      </c>
      <c r="L17" s="244">
        <v>0</v>
      </c>
      <c r="M17" s="244">
        <v>0</v>
      </c>
      <c r="N17" s="244">
        <v>0</v>
      </c>
      <c r="O17" s="244">
        <v>0</v>
      </c>
      <c r="P17" s="244">
        <v>0</v>
      </c>
      <c r="Q17" s="244">
        <v>0</v>
      </c>
      <c r="R17" s="244">
        <v>0</v>
      </c>
      <c r="S17" s="50"/>
    </row>
    <row r="18" spans="1:1025" ht="26.4" x14ac:dyDescent="0.25">
      <c r="A18" s="90" t="s">
        <v>139</v>
      </c>
      <c r="B18" s="248">
        <f>B44</f>
        <v>14699</v>
      </c>
      <c r="C18" s="142">
        <f t="shared" ref="C18:R18" si="3">C44</f>
        <v>1268</v>
      </c>
      <c r="D18" s="142">
        <f t="shared" si="3"/>
        <v>5059</v>
      </c>
      <c r="E18" s="142">
        <f t="shared" si="3"/>
        <v>9640</v>
      </c>
      <c r="F18" s="142">
        <f t="shared" si="3"/>
        <v>11368</v>
      </c>
      <c r="G18" s="142">
        <f t="shared" si="3"/>
        <v>1837</v>
      </c>
      <c r="H18" s="142">
        <f t="shared" si="3"/>
        <v>176</v>
      </c>
      <c r="I18" s="142">
        <f t="shared" si="3"/>
        <v>0</v>
      </c>
      <c r="J18" s="142">
        <f t="shared" si="3"/>
        <v>0</v>
      </c>
      <c r="K18" s="142">
        <f t="shared" si="3"/>
        <v>0</v>
      </c>
      <c r="L18" s="142">
        <f t="shared" si="3"/>
        <v>0</v>
      </c>
      <c r="M18" s="142">
        <f t="shared" si="3"/>
        <v>0</v>
      </c>
      <c r="N18" s="142">
        <f t="shared" si="3"/>
        <v>0</v>
      </c>
      <c r="O18" s="142">
        <f t="shared" si="3"/>
        <v>0</v>
      </c>
      <c r="P18" s="142">
        <f t="shared" si="3"/>
        <v>0</v>
      </c>
      <c r="Q18" s="142">
        <f t="shared" si="3"/>
        <v>0</v>
      </c>
      <c r="R18" s="142">
        <f t="shared" si="3"/>
        <v>0</v>
      </c>
      <c r="S18" s="50"/>
    </row>
    <row r="19" spans="1:1025" ht="19.5" customHeight="1" x14ac:dyDescent="0.25">
      <c r="A19" s="81" t="s">
        <v>140</v>
      </c>
      <c r="B19" s="133">
        <v>350852</v>
      </c>
      <c r="C19" s="133">
        <v>161188</v>
      </c>
      <c r="D19" s="133">
        <v>189664</v>
      </c>
      <c r="E19" s="133">
        <v>280152</v>
      </c>
      <c r="F19" s="133">
        <v>40797</v>
      </c>
      <c r="G19" s="133">
        <v>26324</v>
      </c>
      <c r="H19" s="133">
        <v>3579</v>
      </c>
      <c r="I19" s="133">
        <v>0</v>
      </c>
      <c r="J19" s="133">
        <v>0</v>
      </c>
      <c r="K19" s="133"/>
      <c r="L19" s="133"/>
      <c r="M19" s="133"/>
      <c r="N19" s="133"/>
      <c r="O19" s="133"/>
      <c r="P19" s="133"/>
      <c r="Q19" s="133">
        <v>1</v>
      </c>
      <c r="R19" s="133">
        <v>14316</v>
      </c>
      <c r="S19" s="50"/>
    </row>
    <row r="20" spans="1:1025" ht="26.4" x14ac:dyDescent="0.25">
      <c r="A20" s="89" t="s">
        <v>159</v>
      </c>
      <c r="B20" s="138">
        <f>SUM(B21+B22+B25+B26+B27+B28+B33)</f>
        <v>15224</v>
      </c>
      <c r="C20" s="138">
        <f t="shared" ref="C20:R20" si="4">SUM(C21+C22+C25+C26+C27+C28+C33)</f>
        <v>11</v>
      </c>
      <c r="D20" s="138">
        <f t="shared" si="4"/>
        <v>2880</v>
      </c>
      <c r="E20" s="138">
        <f t="shared" si="4"/>
        <v>2468</v>
      </c>
      <c r="F20" s="138">
        <f t="shared" si="4"/>
        <v>2130</v>
      </c>
      <c r="G20" s="138">
        <f t="shared" si="4"/>
        <v>2133</v>
      </c>
      <c r="H20" s="138">
        <f t="shared" si="4"/>
        <v>847</v>
      </c>
      <c r="I20" s="138">
        <f t="shared" si="4"/>
        <v>16270</v>
      </c>
      <c r="J20" s="138">
        <f t="shared" si="4"/>
        <v>1792</v>
      </c>
      <c r="K20" s="138">
        <f t="shared" si="4"/>
        <v>0</v>
      </c>
      <c r="L20" s="138">
        <f t="shared" si="4"/>
        <v>0</v>
      </c>
      <c r="M20" s="138">
        <f t="shared" si="4"/>
        <v>0</v>
      </c>
      <c r="N20" s="138">
        <f t="shared" si="4"/>
        <v>0</v>
      </c>
      <c r="O20" s="138">
        <f t="shared" si="4"/>
        <v>0</v>
      </c>
      <c r="P20" s="138">
        <f t="shared" si="4"/>
        <v>0</v>
      </c>
      <c r="Q20" s="138">
        <f t="shared" si="4"/>
        <v>11784</v>
      </c>
      <c r="R20" s="138">
        <f t="shared" si="4"/>
        <v>3946</v>
      </c>
      <c r="S20" s="50"/>
    </row>
    <row r="21" spans="1:1025" ht="26.25" customHeight="1" x14ac:dyDescent="0.25">
      <c r="A21" s="92" t="s">
        <v>141</v>
      </c>
      <c r="B21" s="140">
        <v>1377</v>
      </c>
      <c r="C21" s="140">
        <v>0</v>
      </c>
      <c r="D21" s="140">
        <v>745</v>
      </c>
      <c r="E21" s="140">
        <v>632</v>
      </c>
      <c r="F21" s="133">
        <v>388</v>
      </c>
      <c r="G21" s="133">
        <v>688</v>
      </c>
      <c r="H21" s="133">
        <v>301</v>
      </c>
      <c r="I21" s="140">
        <v>4500</v>
      </c>
      <c r="J21" s="189">
        <v>508</v>
      </c>
      <c r="K21" s="190"/>
      <c r="L21" s="190"/>
      <c r="M21" s="145"/>
      <c r="N21" s="140"/>
      <c r="O21" s="140"/>
      <c r="P21" s="140"/>
      <c r="Q21" s="140">
        <v>10500</v>
      </c>
      <c r="R21" s="140">
        <v>2662</v>
      </c>
    </row>
    <row r="22" spans="1:1025" ht="28.5" customHeight="1" x14ac:dyDescent="0.25">
      <c r="A22" s="91" t="s">
        <v>170</v>
      </c>
      <c r="B22" s="139">
        <f>SUM(B23+B24)</f>
        <v>4339</v>
      </c>
      <c r="C22" s="139">
        <f t="shared" ref="C22:R22" si="5">SUM(C23+C24)</f>
        <v>11</v>
      </c>
      <c r="D22" s="139">
        <f t="shared" si="5"/>
        <v>1715</v>
      </c>
      <c r="E22" s="139">
        <f t="shared" si="5"/>
        <v>1104</v>
      </c>
      <c r="F22" s="139">
        <f t="shared" si="5"/>
        <v>1632</v>
      </c>
      <c r="G22" s="139">
        <f t="shared" si="5"/>
        <v>673</v>
      </c>
      <c r="H22" s="139">
        <f t="shared" si="5"/>
        <v>276</v>
      </c>
      <c r="I22" s="139">
        <f t="shared" si="5"/>
        <v>11770</v>
      </c>
      <c r="J22" s="139">
        <f t="shared" si="5"/>
        <v>1284</v>
      </c>
      <c r="K22" s="139">
        <f t="shared" si="5"/>
        <v>0</v>
      </c>
      <c r="L22" s="139">
        <f t="shared" si="5"/>
        <v>0</v>
      </c>
      <c r="M22" s="139">
        <f t="shared" si="5"/>
        <v>0</v>
      </c>
      <c r="N22" s="139">
        <f t="shared" si="5"/>
        <v>0</v>
      </c>
      <c r="O22" s="139">
        <f t="shared" si="5"/>
        <v>0</v>
      </c>
      <c r="P22" s="139">
        <f t="shared" si="5"/>
        <v>0</v>
      </c>
      <c r="Q22" s="139">
        <f t="shared" si="5"/>
        <v>1284</v>
      </c>
      <c r="R22" s="139">
        <f t="shared" si="5"/>
        <v>1284</v>
      </c>
    </row>
    <row r="23" spans="1:1025" ht="26.4" x14ac:dyDescent="0.25">
      <c r="A23" s="16" t="s">
        <v>143</v>
      </c>
      <c r="B23" s="145">
        <v>2115</v>
      </c>
      <c r="C23" s="145">
        <v>11</v>
      </c>
      <c r="D23" s="145">
        <v>1289</v>
      </c>
      <c r="E23" s="145">
        <v>826</v>
      </c>
      <c r="F23" s="145">
        <v>1600</v>
      </c>
      <c r="G23" s="145">
        <v>347</v>
      </c>
      <c r="H23" s="145">
        <v>157</v>
      </c>
      <c r="I23" s="145">
        <v>11770</v>
      </c>
      <c r="J23" s="207">
        <v>1284</v>
      </c>
      <c r="K23" s="145"/>
      <c r="L23" s="145"/>
      <c r="M23" s="208"/>
      <c r="N23" s="140"/>
      <c r="O23" s="140"/>
      <c r="P23" s="140"/>
      <c r="Q23" s="140">
        <v>1284</v>
      </c>
      <c r="R23" s="140">
        <v>1284</v>
      </c>
    </row>
    <row r="24" spans="1:1025" ht="15" x14ac:dyDescent="0.25">
      <c r="A24" s="16" t="s">
        <v>144</v>
      </c>
      <c r="B24" s="140">
        <v>2224</v>
      </c>
      <c r="C24" s="140">
        <v>0</v>
      </c>
      <c r="D24" s="195">
        <v>426</v>
      </c>
      <c r="E24" s="195">
        <v>278</v>
      </c>
      <c r="F24" s="140">
        <v>32</v>
      </c>
      <c r="G24" s="140">
        <v>326</v>
      </c>
      <c r="H24" s="140">
        <v>119</v>
      </c>
      <c r="I24" s="140">
        <v>0</v>
      </c>
      <c r="J24" s="151">
        <v>0</v>
      </c>
      <c r="K24" s="140"/>
      <c r="L24" s="140"/>
      <c r="M24" s="194"/>
      <c r="N24" s="140"/>
      <c r="O24" s="140"/>
      <c r="P24" s="140"/>
      <c r="Q24" s="140">
        <v>0</v>
      </c>
      <c r="R24" s="140">
        <v>0</v>
      </c>
    </row>
    <row r="25" spans="1:1025" ht="17.25" customHeight="1" x14ac:dyDescent="0.25">
      <c r="A25" s="92" t="s">
        <v>145</v>
      </c>
      <c r="B25" s="140">
        <v>866</v>
      </c>
      <c r="C25" s="140">
        <v>0</v>
      </c>
      <c r="D25" s="140">
        <v>0</v>
      </c>
      <c r="E25" s="140">
        <v>0</v>
      </c>
      <c r="F25" s="140">
        <v>0</v>
      </c>
      <c r="G25" s="140">
        <v>0</v>
      </c>
      <c r="H25" s="140">
        <v>0</v>
      </c>
      <c r="I25" s="140">
        <v>0</v>
      </c>
      <c r="J25" s="151">
        <v>0</v>
      </c>
      <c r="K25" s="140"/>
      <c r="L25" s="140"/>
      <c r="M25" s="194"/>
      <c r="N25" s="140"/>
      <c r="O25" s="140"/>
      <c r="P25" s="140"/>
      <c r="Q25" s="140">
        <v>0</v>
      </c>
      <c r="R25" s="140">
        <v>0</v>
      </c>
    </row>
    <row r="26" spans="1:1025" ht="26.4" x14ac:dyDescent="0.25">
      <c r="A26" s="92" t="s">
        <v>146</v>
      </c>
      <c r="B26" s="140">
        <v>1152</v>
      </c>
      <c r="C26" s="140">
        <v>0</v>
      </c>
      <c r="D26" s="140">
        <v>420</v>
      </c>
      <c r="E26" s="140">
        <v>732</v>
      </c>
      <c r="F26" s="140">
        <v>110</v>
      </c>
      <c r="G26" s="140">
        <v>772</v>
      </c>
      <c r="H26" s="140">
        <v>270</v>
      </c>
      <c r="I26" s="140">
        <v>0</v>
      </c>
      <c r="J26" s="151">
        <v>0</v>
      </c>
      <c r="K26" s="140"/>
      <c r="L26" s="140"/>
      <c r="M26" s="194"/>
      <c r="N26" s="140"/>
      <c r="O26" s="140"/>
      <c r="P26" s="140"/>
      <c r="Q26" s="140">
        <v>0</v>
      </c>
      <c r="R26" s="140">
        <v>0</v>
      </c>
    </row>
    <row r="27" spans="1:1025" ht="15" x14ac:dyDescent="0.25">
      <c r="A27" s="93" t="s">
        <v>147</v>
      </c>
      <c r="B27" s="139"/>
      <c r="C27" s="144"/>
      <c r="D27" s="139"/>
      <c r="E27" s="139"/>
      <c r="F27" s="139"/>
      <c r="G27" s="139"/>
      <c r="H27" s="139"/>
      <c r="I27" s="139"/>
      <c r="J27" s="139"/>
      <c r="K27" s="139"/>
      <c r="L27" s="139"/>
      <c r="M27" s="139"/>
      <c r="N27" s="139"/>
      <c r="O27" s="139"/>
      <c r="P27" s="139"/>
      <c r="Q27" s="139"/>
      <c r="R27" s="139"/>
    </row>
    <row r="28" spans="1:1025" ht="15" customHeight="1" x14ac:dyDescent="0.25">
      <c r="A28" s="9" t="s">
        <v>160</v>
      </c>
      <c r="B28" s="139">
        <f>SUM(B31)</f>
        <v>7178</v>
      </c>
      <c r="C28" s="139">
        <f t="shared" ref="C28:R28" si="6">SUM(C31)</f>
        <v>0</v>
      </c>
      <c r="D28" s="139">
        <f t="shared" si="6"/>
        <v>0</v>
      </c>
      <c r="E28" s="139">
        <f t="shared" si="6"/>
        <v>0</v>
      </c>
      <c r="F28" s="139">
        <f t="shared" si="6"/>
        <v>0</v>
      </c>
      <c r="G28" s="139">
        <f t="shared" si="6"/>
        <v>0</v>
      </c>
      <c r="H28" s="139">
        <f t="shared" si="6"/>
        <v>0</v>
      </c>
      <c r="I28" s="139">
        <f t="shared" si="6"/>
        <v>0</v>
      </c>
      <c r="J28" s="139">
        <f t="shared" si="6"/>
        <v>0</v>
      </c>
      <c r="K28" s="139">
        <f t="shared" si="6"/>
        <v>0</v>
      </c>
      <c r="L28" s="139">
        <f t="shared" si="6"/>
        <v>0</v>
      </c>
      <c r="M28" s="139">
        <f t="shared" si="6"/>
        <v>0</v>
      </c>
      <c r="N28" s="139">
        <f t="shared" si="6"/>
        <v>0</v>
      </c>
      <c r="O28" s="139">
        <f t="shared" si="6"/>
        <v>0</v>
      </c>
      <c r="P28" s="139">
        <f t="shared" si="6"/>
        <v>0</v>
      </c>
      <c r="Q28" s="139">
        <f t="shared" si="6"/>
        <v>0</v>
      </c>
      <c r="R28" s="139">
        <f t="shared" si="6"/>
        <v>0</v>
      </c>
    </row>
    <row r="29" spans="1:1025" ht="25.5" customHeight="1" x14ac:dyDescent="0.25">
      <c r="A29" s="11" t="s">
        <v>148</v>
      </c>
      <c r="B29" s="251">
        <v>11023</v>
      </c>
      <c r="C29" s="140">
        <v>0</v>
      </c>
      <c r="D29" s="140">
        <v>0</v>
      </c>
      <c r="E29" s="140">
        <v>0</v>
      </c>
      <c r="F29" s="140">
        <v>0</v>
      </c>
      <c r="G29" s="140">
        <v>0</v>
      </c>
      <c r="H29" s="140">
        <v>0</v>
      </c>
      <c r="I29" s="140">
        <v>57118</v>
      </c>
      <c r="J29" s="151">
        <v>85628</v>
      </c>
      <c r="K29" s="140"/>
      <c r="L29" s="140"/>
      <c r="M29" s="150"/>
      <c r="N29" s="150"/>
      <c r="O29" s="150"/>
      <c r="P29" s="150"/>
      <c r="Q29" s="150">
        <v>174</v>
      </c>
      <c r="R29" s="150">
        <v>422</v>
      </c>
    </row>
    <row r="30" spans="1:1025" ht="42.75" customHeight="1" x14ac:dyDescent="0.25">
      <c r="A30" s="11" t="s">
        <v>149</v>
      </c>
      <c r="B30" s="251">
        <v>4943</v>
      </c>
      <c r="C30" s="140">
        <v>0</v>
      </c>
      <c r="D30" s="140">
        <v>0</v>
      </c>
      <c r="E30" s="140">
        <v>0</v>
      </c>
      <c r="F30" s="140">
        <v>0</v>
      </c>
      <c r="G30" s="140">
        <v>0</v>
      </c>
      <c r="H30" s="140">
        <v>0</v>
      </c>
      <c r="I30" s="140">
        <v>0</v>
      </c>
      <c r="J30" s="151">
        <v>0</v>
      </c>
      <c r="K30" s="140"/>
      <c r="L30" s="140"/>
      <c r="M30" s="150"/>
      <c r="N30" s="150"/>
      <c r="O30" s="150"/>
      <c r="P30" s="150"/>
      <c r="Q30" s="150">
        <v>0</v>
      </c>
      <c r="R30" s="150">
        <v>0</v>
      </c>
    </row>
    <row r="31" spans="1:1025" ht="26.4" x14ac:dyDescent="0.25">
      <c r="A31" s="11" t="s">
        <v>150</v>
      </c>
      <c r="B31" s="140">
        <v>7178</v>
      </c>
      <c r="C31" s="140">
        <v>0</v>
      </c>
      <c r="D31" s="140">
        <v>0</v>
      </c>
      <c r="E31" s="140">
        <v>0</v>
      </c>
      <c r="F31" s="140">
        <v>0</v>
      </c>
      <c r="G31" s="140">
        <v>0</v>
      </c>
      <c r="H31" s="140">
        <v>0</v>
      </c>
      <c r="I31" s="140">
        <v>0</v>
      </c>
      <c r="J31" s="151">
        <v>0</v>
      </c>
      <c r="K31" s="140"/>
      <c r="L31" s="140"/>
      <c r="M31" s="150"/>
      <c r="N31" s="150"/>
      <c r="O31" s="150"/>
      <c r="P31" s="150"/>
      <c r="Q31" s="150">
        <v>0</v>
      </c>
      <c r="R31" s="150">
        <v>0</v>
      </c>
    </row>
    <row r="32" spans="1:1025" s="98" customFormat="1" ht="20.25" customHeight="1" x14ac:dyDescent="0.25">
      <c r="A32" s="109" t="s">
        <v>165</v>
      </c>
      <c r="B32" s="138">
        <f>SUM(B29+B30+B31)</f>
        <v>23144</v>
      </c>
      <c r="C32" s="138">
        <f t="shared" ref="C32:R32" si="7">SUM(C29+C30+C31)</f>
        <v>0</v>
      </c>
      <c r="D32" s="138">
        <f t="shared" si="7"/>
        <v>0</v>
      </c>
      <c r="E32" s="138">
        <f t="shared" si="7"/>
        <v>0</v>
      </c>
      <c r="F32" s="138">
        <f t="shared" si="7"/>
        <v>0</v>
      </c>
      <c r="G32" s="138">
        <f t="shared" si="7"/>
        <v>0</v>
      </c>
      <c r="H32" s="138">
        <f t="shared" si="7"/>
        <v>0</v>
      </c>
      <c r="I32" s="138">
        <f t="shared" si="7"/>
        <v>57118</v>
      </c>
      <c r="J32" s="138">
        <f t="shared" si="7"/>
        <v>85628</v>
      </c>
      <c r="K32" s="138">
        <f t="shared" si="7"/>
        <v>0</v>
      </c>
      <c r="L32" s="138">
        <f t="shared" si="7"/>
        <v>0</v>
      </c>
      <c r="M32" s="138">
        <f t="shared" si="7"/>
        <v>0</v>
      </c>
      <c r="N32" s="138">
        <f t="shared" si="7"/>
        <v>0</v>
      </c>
      <c r="O32" s="138">
        <f t="shared" si="7"/>
        <v>0</v>
      </c>
      <c r="P32" s="138">
        <f t="shared" si="7"/>
        <v>0</v>
      </c>
      <c r="Q32" s="138">
        <f t="shared" si="7"/>
        <v>174</v>
      </c>
      <c r="R32" s="138">
        <f t="shared" si="7"/>
        <v>422</v>
      </c>
      <c r="S32" s="28"/>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c r="GH32" s="71"/>
      <c r="GI32" s="71"/>
      <c r="GJ32" s="71"/>
      <c r="GK32" s="71"/>
      <c r="GL32" s="71"/>
      <c r="GM32" s="71"/>
      <c r="GN32" s="71"/>
      <c r="GO32" s="71"/>
      <c r="GP32" s="71"/>
      <c r="GQ32" s="71"/>
      <c r="GR32" s="71"/>
      <c r="GS32" s="71"/>
      <c r="GT32" s="71"/>
      <c r="GU32" s="71"/>
      <c r="GV32" s="71"/>
      <c r="GW32" s="71"/>
      <c r="GX32" s="71"/>
      <c r="GY32" s="71"/>
      <c r="GZ32" s="71"/>
      <c r="HA32" s="71"/>
      <c r="HB32" s="71"/>
      <c r="HC32" s="71"/>
      <c r="HD32" s="71"/>
      <c r="HE32" s="71"/>
      <c r="HF32" s="71"/>
      <c r="HG32" s="71"/>
      <c r="HH32" s="71"/>
      <c r="HI32" s="71"/>
      <c r="HJ32" s="71"/>
      <c r="HK32" s="71"/>
      <c r="HL32" s="71"/>
      <c r="HM32" s="71"/>
      <c r="HN32" s="71"/>
      <c r="HO32" s="71"/>
      <c r="HP32" s="71"/>
      <c r="HQ32" s="71"/>
      <c r="HR32" s="71"/>
      <c r="HS32" s="71"/>
      <c r="HT32" s="71"/>
      <c r="HU32" s="71"/>
      <c r="HV32" s="71"/>
      <c r="HW32" s="71"/>
      <c r="HX32" s="71"/>
      <c r="HY32" s="71"/>
      <c r="HZ32" s="71"/>
      <c r="IA32" s="71"/>
      <c r="IB32" s="71"/>
      <c r="IC32" s="71"/>
      <c r="ID32" s="71"/>
      <c r="IE32" s="71"/>
      <c r="IF32" s="71"/>
      <c r="IG32" s="71"/>
      <c r="IH32" s="71"/>
      <c r="II32" s="71"/>
      <c r="IJ32" s="71"/>
      <c r="IK32" s="71"/>
      <c r="IL32" s="71"/>
      <c r="IM32" s="71"/>
      <c r="IN32" s="71"/>
      <c r="IO32" s="71"/>
      <c r="IP32" s="71"/>
      <c r="IQ32" s="71"/>
      <c r="IR32" s="71"/>
      <c r="IS32" s="71"/>
      <c r="IT32" s="71"/>
      <c r="IU32" s="71"/>
      <c r="IV32" s="71"/>
      <c r="IW32" s="71"/>
      <c r="IX32" s="71"/>
      <c r="IY32" s="71"/>
      <c r="IZ32" s="71"/>
      <c r="JA32" s="71"/>
      <c r="JB32" s="71"/>
      <c r="JC32" s="71"/>
      <c r="JD32" s="71"/>
      <c r="JE32" s="71"/>
      <c r="JF32" s="71"/>
      <c r="JG32" s="71"/>
      <c r="JH32" s="71"/>
      <c r="JI32" s="71"/>
      <c r="JJ32" s="71"/>
      <c r="JK32" s="71"/>
      <c r="JL32" s="71"/>
      <c r="JM32" s="71"/>
      <c r="JN32" s="71"/>
      <c r="JO32" s="71"/>
      <c r="JP32" s="71"/>
      <c r="JQ32" s="71"/>
      <c r="JR32" s="71"/>
      <c r="JS32" s="71"/>
      <c r="JT32" s="71"/>
      <c r="JU32" s="71"/>
      <c r="JV32" s="71"/>
      <c r="JW32" s="71"/>
      <c r="JX32" s="71"/>
      <c r="JY32" s="71"/>
      <c r="JZ32" s="71"/>
      <c r="KA32" s="71"/>
      <c r="KB32" s="71"/>
      <c r="KC32" s="71"/>
      <c r="KD32" s="71"/>
      <c r="KE32" s="71"/>
      <c r="KF32" s="71"/>
      <c r="KG32" s="71"/>
      <c r="KH32" s="71"/>
      <c r="KI32" s="71"/>
      <c r="KJ32" s="71"/>
      <c r="KK32" s="71"/>
      <c r="KL32" s="71"/>
      <c r="KM32" s="71"/>
      <c r="KN32" s="71"/>
      <c r="KO32" s="71"/>
      <c r="KP32" s="71"/>
      <c r="KQ32" s="71"/>
      <c r="KR32" s="71"/>
      <c r="KS32" s="71"/>
      <c r="KT32" s="71"/>
      <c r="KU32" s="71"/>
      <c r="KV32" s="71"/>
      <c r="KW32" s="71"/>
      <c r="KX32" s="71"/>
      <c r="KY32" s="71"/>
      <c r="KZ32" s="71"/>
      <c r="LA32" s="71"/>
      <c r="LB32" s="71"/>
      <c r="LC32" s="71"/>
      <c r="LD32" s="71"/>
      <c r="LE32" s="71"/>
      <c r="LF32" s="71"/>
      <c r="LG32" s="71"/>
      <c r="LH32" s="71"/>
      <c r="LI32" s="71"/>
      <c r="LJ32" s="71"/>
      <c r="LK32" s="71"/>
      <c r="LL32" s="71"/>
      <c r="LM32" s="71"/>
      <c r="LN32" s="71"/>
      <c r="LO32" s="71"/>
      <c r="LP32" s="71"/>
      <c r="LQ32" s="71"/>
      <c r="LR32" s="71"/>
      <c r="LS32" s="71"/>
      <c r="LT32" s="71"/>
      <c r="LU32" s="71"/>
      <c r="LV32" s="71"/>
      <c r="LW32" s="71"/>
      <c r="LX32" s="71"/>
      <c r="LY32" s="71"/>
      <c r="LZ32" s="71"/>
      <c r="MA32" s="71"/>
      <c r="MB32" s="71"/>
      <c r="MC32" s="71"/>
      <c r="MD32" s="71"/>
      <c r="ME32" s="71"/>
      <c r="MF32" s="71"/>
      <c r="MG32" s="71"/>
      <c r="MH32" s="71"/>
      <c r="MI32" s="71"/>
      <c r="MJ32" s="71"/>
      <c r="MK32" s="71"/>
      <c r="ML32" s="71"/>
      <c r="MM32" s="71"/>
      <c r="MN32" s="71"/>
      <c r="MO32" s="71"/>
      <c r="MP32" s="71"/>
      <c r="MQ32" s="71"/>
      <c r="MR32" s="71"/>
      <c r="MS32" s="71"/>
      <c r="MT32" s="71"/>
      <c r="MU32" s="71"/>
      <c r="MV32" s="71"/>
      <c r="MW32" s="71"/>
      <c r="MX32" s="71"/>
      <c r="MY32" s="71"/>
      <c r="MZ32" s="71"/>
      <c r="NA32" s="71"/>
      <c r="NB32" s="71"/>
      <c r="NC32" s="71"/>
      <c r="ND32" s="71"/>
      <c r="NE32" s="71"/>
      <c r="NF32" s="71"/>
      <c r="NG32" s="71"/>
      <c r="NH32" s="71"/>
      <c r="NI32" s="71"/>
      <c r="NJ32" s="71"/>
      <c r="NK32" s="71"/>
      <c r="NL32" s="71"/>
      <c r="NM32" s="71"/>
      <c r="NN32" s="71"/>
      <c r="NO32" s="71"/>
      <c r="NP32" s="71"/>
      <c r="NQ32" s="71"/>
      <c r="NR32" s="71"/>
      <c r="NS32" s="71"/>
      <c r="NT32" s="71"/>
      <c r="NU32" s="71"/>
      <c r="NV32" s="71"/>
      <c r="NW32" s="71"/>
      <c r="NX32" s="71"/>
      <c r="NY32" s="71"/>
      <c r="NZ32" s="71"/>
      <c r="OA32" s="71"/>
      <c r="OB32" s="71"/>
      <c r="OC32" s="71"/>
      <c r="OD32" s="71"/>
      <c r="OE32" s="71"/>
      <c r="OF32" s="71"/>
      <c r="OG32" s="71"/>
      <c r="OH32" s="71"/>
      <c r="OI32" s="71"/>
      <c r="OJ32" s="71"/>
      <c r="OK32" s="71"/>
      <c r="OL32" s="71"/>
      <c r="OM32" s="71"/>
      <c r="ON32" s="71"/>
      <c r="OO32" s="71"/>
      <c r="OP32" s="71"/>
      <c r="OQ32" s="71"/>
      <c r="OR32" s="71"/>
      <c r="OS32" s="71"/>
      <c r="OT32" s="71"/>
      <c r="OU32" s="71"/>
      <c r="OV32" s="71"/>
      <c r="OW32" s="71"/>
      <c r="OX32" s="71"/>
      <c r="OY32" s="71"/>
      <c r="OZ32" s="71"/>
      <c r="PA32" s="71"/>
      <c r="PB32" s="71"/>
      <c r="PC32" s="71"/>
      <c r="PD32" s="71"/>
      <c r="PE32" s="71"/>
      <c r="PF32" s="71"/>
      <c r="PG32" s="71"/>
      <c r="PH32" s="71"/>
      <c r="PI32" s="71"/>
      <c r="PJ32" s="71"/>
      <c r="PK32" s="71"/>
      <c r="PL32" s="71"/>
      <c r="PM32" s="71"/>
      <c r="PN32" s="71"/>
      <c r="PO32" s="71"/>
      <c r="PP32" s="71"/>
      <c r="PQ32" s="71"/>
      <c r="PR32" s="71"/>
      <c r="PS32" s="71"/>
      <c r="PT32" s="71"/>
      <c r="PU32" s="71"/>
      <c r="PV32" s="71"/>
      <c r="PW32" s="71"/>
      <c r="PX32" s="71"/>
      <c r="PY32" s="71"/>
      <c r="PZ32" s="71"/>
      <c r="QA32" s="71"/>
      <c r="QB32" s="71"/>
      <c r="QC32" s="71"/>
      <c r="QD32" s="71"/>
      <c r="QE32" s="71"/>
      <c r="QF32" s="71"/>
      <c r="QG32" s="71"/>
      <c r="QH32" s="71"/>
      <c r="QI32" s="71"/>
      <c r="QJ32" s="71"/>
      <c r="QK32" s="71"/>
      <c r="QL32" s="71"/>
      <c r="QM32" s="71"/>
      <c r="QN32" s="71"/>
      <c r="QO32" s="71"/>
      <c r="QP32" s="71"/>
      <c r="QQ32" s="71"/>
      <c r="QR32" s="71"/>
      <c r="QS32" s="71"/>
      <c r="QT32" s="71"/>
      <c r="QU32" s="71"/>
      <c r="QV32" s="71"/>
      <c r="QW32" s="71"/>
      <c r="QX32" s="71"/>
      <c r="QY32" s="71"/>
      <c r="QZ32" s="71"/>
      <c r="RA32" s="71"/>
      <c r="RB32" s="71"/>
      <c r="RC32" s="71"/>
      <c r="RD32" s="71"/>
      <c r="RE32" s="71"/>
      <c r="RF32" s="71"/>
      <c r="RG32" s="71"/>
      <c r="RH32" s="71"/>
      <c r="RI32" s="71"/>
      <c r="RJ32" s="71"/>
      <c r="RK32" s="71"/>
      <c r="RL32" s="71"/>
      <c r="RM32" s="71"/>
      <c r="RN32" s="71"/>
      <c r="RO32" s="71"/>
      <c r="RP32" s="71"/>
      <c r="RQ32" s="71"/>
      <c r="RR32" s="71"/>
      <c r="RS32" s="71"/>
      <c r="RT32" s="71"/>
      <c r="RU32" s="71"/>
      <c r="RV32" s="71"/>
      <c r="RW32" s="71"/>
      <c r="RX32" s="71"/>
      <c r="RY32" s="71"/>
      <c r="RZ32" s="71"/>
      <c r="SA32" s="71"/>
      <c r="SB32" s="71"/>
      <c r="SC32" s="71"/>
      <c r="SD32" s="71"/>
      <c r="SE32" s="71"/>
      <c r="SF32" s="71"/>
      <c r="SG32" s="71"/>
      <c r="SH32" s="71"/>
      <c r="SI32" s="71"/>
      <c r="SJ32" s="71"/>
      <c r="SK32" s="71"/>
      <c r="SL32" s="71"/>
      <c r="SM32" s="71"/>
      <c r="SN32" s="71"/>
      <c r="SO32" s="71"/>
      <c r="SP32" s="71"/>
      <c r="SQ32" s="71"/>
      <c r="SR32" s="71"/>
      <c r="SS32" s="71"/>
      <c r="ST32" s="71"/>
      <c r="SU32" s="71"/>
      <c r="SV32" s="71"/>
      <c r="SW32" s="71"/>
      <c r="SX32" s="71"/>
      <c r="SY32" s="71"/>
      <c r="SZ32" s="71"/>
      <c r="TA32" s="71"/>
      <c r="TB32" s="71"/>
      <c r="TC32" s="71"/>
      <c r="TD32" s="71"/>
      <c r="TE32" s="71"/>
      <c r="TF32" s="71"/>
      <c r="TG32" s="71"/>
      <c r="TH32" s="71"/>
      <c r="TI32" s="71"/>
      <c r="TJ32" s="71"/>
      <c r="TK32" s="71"/>
      <c r="TL32" s="71"/>
      <c r="TM32" s="71"/>
      <c r="TN32" s="71"/>
      <c r="TO32" s="71"/>
      <c r="TP32" s="71"/>
      <c r="TQ32" s="71"/>
      <c r="TR32" s="71"/>
      <c r="TS32" s="71"/>
      <c r="TT32" s="71"/>
      <c r="TU32" s="71"/>
      <c r="TV32" s="71"/>
      <c r="TW32" s="71"/>
      <c r="TX32" s="71"/>
      <c r="TY32" s="71"/>
      <c r="TZ32" s="71"/>
      <c r="UA32" s="71"/>
      <c r="UB32" s="71"/>
      <c r="UC32" s="71"/>
      <c r="UD32" s="71"/>
      <c r="UE32" s="71"/>
      <c r="UF32" s="71"/>
      <c r="UG32" s="71"/>
      <c r="UH32" s="71"/>
      <c r="UI32" s="71"/>
      <c r="UJ32" s="71"/>
      <c r="UK32" s="71"/>
      <c r="UL32" s="71"/>
      <c r="UM32" s="71"/>
      <c r="UN32" s="71"/>
      <c r="UO32" s="71"/>
      <c r="UP32" s="71"/>
      <c r="UQ32" s="71"/>
      <c r="UR32" s="71"/>
      <c r="US32" s="71"/>
      <c r="UT32" s="71"/>
      <c r="UU32" s="71"/>
      <c r="UV32" s="71"/>
      <c r="UW32" s="71"/>
      <c r="UX32" s="71"/>
      <c r="UY32" s="71"/>
      <c r="UZ32" s="71"/>
      <c r="VA32" s="71"/>
      <c r="VB32" s="71"/>
      <c r="VC32" s="71"/>
      <c r="VD32" s="71"/>
      <c r="VE32" s="71"/>
      <c r="VF32" s="71"/>
      <c r="VG32" s="71"/>
      <c r="VH32" s="71"/>
      <c r="VI32" s="71"/>
      <c r="VJ32" s="71"/>
      <c r="VK32" s="71"/>
      <c r="VL32" s="71"/>
      <c r="VM32" s="71"/>
      <c r="VN32" s="71"/>
      <c r="VO32" s="71"/>
      <c r="VP32" s="71"/>
      <c r="VQ32" s="71"/>
      <c r="VR32" s="71"/>
      <c r="VS32" s="71"/>
      <c r="VT32" s="71"/>
      <c r="VU32" s="71"/>
      <c r="VV32" s="71"/>
      <c r="VW32" s="71"/>
      <c r="VX32" s="71"/>
      <c r="VY32" s="71"/>
      <c r="VZ32" s="71"/>
      <c r="WA32" s="71"/>
      <c r="WB32" s="71"/>
      <c r="WC32" s="71"/>
      <c r="WD32" s="71"/>
      <c r="WE32" s="71"/>
      <c r="WF32" s="71"/>
      <c r="WG32" s="71"/>
      <c r="WH32" s="71"/>
      <c r="WI32" s="71"/>
      <c r="WJ32" s="71"/>
      <c r="WK32" s="71"/>
      <c r="WL32" s="71"/>
      <c r="WM32" s="71"/>
      <c r="WN32" s="71"/>
      <c r="WO32" s="71"/>
      <c r="WP32" s="71"/>
      <c r="WQ32" s="71"/>
      <c r="WR32" s="71"/>
      <c r="WS32" s="71"/>
      <c r="WT32" s="71"/>
      <c r="WU32" s="71"/>
      <c r="WV32" s="71"/>
      <c r="WW32" s="71"/>
      <c r="WX32" s="71"/>
      <c r="WY32" s="71"/>
      <c r="WZ32" s="71"/>
      <c r="XA32" s="71"/>
      <c r="XB32" s="71"/>
      <c r="XC32" s="71"/>
      <c r="XD32" s="71"/>
      <c r="XE32" s="71"/>
      <c r="XF32" s="71"/>
      <c r="XG32" s="71"/>
      <c r="XH32" s="71"/>
      <c r="XI32" s="71"/>
      <c r="XJ32" s="71"/>
      <c r="XK32" s="71"/>
      <c r="XL32" s="71"/>
      <c r="XM32" s="71"/>
      <c r="XN32" s="71"/>
      <c r="XO32" s="71"/>
      <c r="XP32" s="71"/>
      <c r="XQ32" s="71"/>
      <c r="XR32" s="71"/>
      <c r="XS32" s="71"/>
      <c r="XT32" s="71"/>
      <c r="XU32" s="71"/>
      <c r="XV32" s="71"/>
      <c r="XW32" s="71"/>
      <c r="XX32" s="71"/>
      <c r="XY32" s="71"/>
      <c r="XZ32" s="71"/>
      <c r="YA32" s="71"/>
      <c r="YB32" s="71"/>
      <c r="YC32" s="71"/>
      <c r="YD32" s="71"/>
      <c r="YE32" s="71"/>
      <c r="YF32" s="71"/>
      <c r="YG32" s="71"/>
      <c r="YH32" s="71"/>
      <c r="YI32" s="71"/>
      <c r="YJ32" s="71"/>
      <c r="YK32" s="71"/>
      <c r="YL32" s="71"/>
      <c r="YM32" s="71"/>
      <c r="YN32" s="71"/>
      <c r="YO32" s="71"/>
      <c r="YP32" s="71"/>
      <c r="YQ32" s="71"/>
      <c r="YR32" s="71"/>
      <c r="YS32" s="71"/>
      <c r="YT32" s="71"/>
      <c r="YU32" s="71"/>
      <c r="YV32" s="71"/>
      <c r="YW32" s="71"/>
      <c r="YX32" s="71"/>
      <c r="YY32" s="71"/>
      <c r="YZ32" s="71"/>
      <c r="ZA32" s="71"/>
      <c r="ZB32" s="71"/>
      <c r="ZC32" s="71"/>
      <c r="ZD32" s="71"/>
      <c r="ZE32" s="71"/>
      <c r="ZF32" s="71"/>
      <c r="ZG32" s="71"/>
      <c r="ZH32" s="71"/>
      <c r="ZI32" s="71"/>
      <c r="ZJ32" s="71"/>
      <c r="ZK32" s="71"/>
      <c r="ZL32" s="71"/>
      <c r="ZM32" s="71"/>
      <c r="ZN32" s="71"/>
      <c r="ZO32" s="71"/>
      <c r="ZP32" s="71"/>
      <c r="ZQ32" s="71"/>
      <c r="ZR32" s="71"/>
      <c r="ZS32" s="71"/>
      <c r="ZT32" s="71"/>
      <c r="ZU32" s="71"/>
      <c r="ZV32" s="71"/>
      <c r="ZW32" s="71"/>
      <c r="ZX32" s="71"/>
      <c r="ZY32" s="71"/>
      <c r="ZZ32" s="71"/>
      <c r="AAA32" s="71"/>
      <c r="AAB32" s="71"/>
      <c r="AAC32" s="71"/>
      <c r="AAD32" s="71"/>
      <c r="AAE32" s="71"/>
      <c r="AAF32" s="71"/>
      <c r="AAG32" s="71"/>
      <c r="AAH32" s="71"/>
      <c r="AAI32" s="71"/>
      <c r="AAJ32" s="71"/>
      <c r="AAK32" s="71"/>
      <c r="AAL32" s="71"/>
      <c r="AAM32" s="71"/>
      <c r="AAN32" s="71"/>
      <c r="AAO32" s="71"/>
      <c r="AAP32" s="71"/>
      <c r="AAQ32" s="71"/>
      <c r="AAR32" s="71"/>
      <c r="AAS32" s="71"/>
      <c r="AAT32" s="71"/>
      <c r="AAU32" s="71"/>
      <c r="AAV32" s="71"/>
      <c r="AAW32" s="71"/>
      <c r="AAX32" s="71"/>
      <c r="AAY32" s="71"/>
      <c r="AAZ32" s="71"/>
      <c r="ABA32" s="71"/>
      <c r="ABB32" s="71"/>
      <c r="ABC32" s="71"/>
      <c r="ABD32" s="71"/>
      <c r="ABE32" s="71"/>
      <c r="ABF32" s="71"/>
      <c r="ABG32" s="71"/>
      <c r="ABH32" s="71"/>
      <c r="ABI32" s="71"/>
      <c r="ABJ32" s="71"/>
      <c r="ABK32" s="71"/>
      <c r="ABL32" s="71"/>
      <c r="ABM32" s="71"/>
      <c r="ABN32" s="71"/>
      <c r="ABO32" s="71"/>
      <c r="ABP32" s="71"/>
      <c r="ABQ32" s="71"/>
      <c r="ABR32" s="71"/>
      <c r="ABS32" s="71"/>
      <c r="ABT32" s="71"/>
      <c r="ABU32" s="71"/>
      <c r="ABV32" s="71"/>
      <c r="ABW32" s="71"/>
      <c r="ABX32" s="71"/>
      <c r="ABY32" s="71"/>
      <c r="ABZ32" s="71"/>
      <c r="ACA32" s="71"/>
      <c r="ACB32" s="71"/>
      <c r="ACC32" s="71"/>
      <c r="ACD32" s="71"/>
      <c r="ACE32" s="71"/>
      <c r="ACF32" s="71"/>
      <c r="ACG32" s="71"/>
      <c r="ACH32" s="71"/>
      <c r="ACI32" s="71"/>
      <c r="ACJ32" s="71"/>
      <c r="ACK32" s="71"/>
      <c r="ACL32" s="71"/>
      <c r="ACM32" s="71"/>
      <c r="ACN32" s="71"/>
      <c r="ACO32" s="71"/>
      <c r="ACP32" s="71"/>
      <c r="ACQ32" s="71"/>
      <c r="ACR32" s="71"/>
      <c r="ACS32" s="71"/>
      <c r="ACT32" s="71"/>
      <c r="ACU32" s="71"/>
      <c r="ACV32" s="71"/>
      <c r="ACW32" s="71"/>
      <c r="ACX32" s="71"/>
      <c r="ACY32" s="71"/>
      <c r="ACZ32" s="71"/>
      <c r="ADA32" s="71"/>
      <c r="ADB32" s="71"/>
      <c r="ADC32" s="71"/>
      <c r="ADD32" s="71"/>
      <c r="ADE32" s="71"/>
      <c r="ADF32" s="71"/>
      <c r="ADG32" s="71"/>
      <c r="ADH32" s="71"/>
      <c r="ADI32" s="71"/>
      <c r="ADJ32" s="71"/>
      <c r="ADK32" s="71"/>
      <c r="ADL32" s="71"/>
      <c r="ADM32" s="71"/>
      <c r="ADN32" s="71"/>
      <c r="ADO32" s="71"/>
      <c r="ADP32" s="71"/>
      <c r="ADQ32" s="71"/>
      <c r="ADR32" s="71"/>
      <c r="ADS32" s="71"/>
      <c r="ADT32" s="71"/>
      <c r="ADU32" s="71"/>
      <c r="ADV32" s="71"/>
      <c r="ADW32" s="71"/>
      <c r="ADX32" s="71"/>
      <c r="ADY32" s="71"/>
      <c r="ADZ32" s="71"/>
      <c r="AEA32" s="71"/>
      <c r="AEB32" s="71"/>
      <c r="AEC32" s="71"/>
      <c r="AED32" s="71"/>
      <c r="AEE32" s="71"/>
      <c r="AEF32" s="71"/>
      <c r="AEG32" s="71"/>
      <c r="AEH32" s="71"/>
      <c r="AEI32" s="71"/>
      <c r="AEJ32" s="71"/>
      <c r="AEK32" s="71"/>
      <c r="AEL32" s="71"/>
      <c r="AEM32" s="71"/>
      <c r="AEN32" s="71"/>
      <c r="AEO32" s="71"/>
      <c r="AEP32" s="71"/>
      <c r="AEQ32" s="71"/>
      <c r="AER32" s="71"/>
      <c r="AES32" s="71"/>
      <c r="AET32" s="71"/>
      <c r="AEU32" s="71"/>
      <c r="AEV32" s="71"/>
      <c r="AEW32" s="71"/>
      <c r="AEX32" s="71"/>
      <c r="AEY32" s="71"/>
      <c r="AEZ32" s="71"/>
      <c r="AFA32" s="71"/>
      <c r="AFB32" s="71"/>
      <c r="AFC32" s="71"/>
      <c r="AFD32" s="71"/>
      <c r="AFE32" s="71"/>
      <c r="AFF32" s="71"/>
      <c r="AFG32" s="71"/>
      <c r="AFH32" s="71"/>
      <c r="AFI32" s="71"/>
      <c r="AFJ32" s="71"/>
      <c r="AFK32" s="71"/>
      <c r="AFL32" s="71"/>
      <c r="AFM32" s="71"/>
      <c r="AFN32" s="71"/>
      <c r="AFO32" s="71"/>
      <c r="AFP32" s="71"/>
      <c r="AFQ32" s="71"/>
      <c r="AFR32" s="71"/>
      <c r="AFS32" s="71"/>
      <c r="AFT32" s="71"/>
      <c r="AFU32" s="71"/>
      <c r="AFV32" s="71"/>
      <c r="AFW32" s="71"/>
      <c r="AFX32" s="71"/>
      <c r="AFY32" s="71"/>
      <c r="AFZ32" s="71"/>
      <c r="AGA32" s="71"/>
      <c r="AGB32" s="71"/>
      <c r="AGC32" s="71"/>
      <c r="AGD32" s="71"/>
      <c r="AGE32" s="71"/>
      <c r="AGF32" s="71"/>
      <c r="AGG32" s="71"/>
      <c r="AGH32" s="71"/>
      <c r="AGI32" s="71"/>
      <c r="AGJ32" s="71"/>
      <c r="AGK32" s="71"/>
      <c r="AGL32" s="71"/>
      <c r="AGM32" s="71"/>
      <c r="AGN32" s="71"/>
      <c r="AGO32" s="71"/>
      <c r="AGP32" s="71"/>
      <c r="AGQ32" s="71"/>
      <c r="AGR32" s="71"/>
      <c r="AGS32" s="71"/>
      <c r="AGT32" s="71"/>
      <c r="AGU32" s="71"/>
      <c r="AGV32" s="71"/>
      <c r="AGW32" s="71"/>
      <c r="AGX32" s="71"/>
      <c r="AGY32" s="71"/>
      <c r="AGZ32" s="71"/>
      <c r="AHA32" s="71"/>
      <c r="AHB32" s="71"/>
      <c r="AHC32" s="71"/>
      <c r="AHD32" s="71"/>
      <c r="AHE32" s="71"/>
      <c r="AHF32" s="71"/>
      <c r="AHG32" s="71"/>
      <c r="AHH32" s="71"/>
      <c r="AHI32" s="71"/>
      <c r="AHJ32" s="71"/>
      <c r="AHK32" s="71"/>
      <c r="AHL32" s="71"/>
      <c r="AHM32" s="71"/>
      <c r="AHN32" s="71"/>
      <c r="AHO32" s="71"/>
      <c r="AHP32" s="71"/>
      <c r="AHQ32" s="71"/>
      <c r="AHR32" s="71"/>
      <c r="AHS32" s="71"/>
      <c r="AHT32" s="71"/>
      <c r="AHU32" s="71"/>
      <c r="AHV32" s="71"/>
      <c r="AHW32" s="71"/>
      <c r="AHX32" s="71"/>
      <c r="AHY32" s="71"/>
      <c r="AHZ32" s="71"/>
      <c r="AIA32" s="71"/>
      <c r="AIB32" s="71"/>
      <c r="AIC32" s="71"/>
      <c r="AID32" s="71"/>
      <c r="AIE32" s="71"/>
      <c r="AIF32" s="71"/>
      <c r="AIG32" s="71"/>
      <c r="AIH32" s="71"/>
      <c r="AII32" s="71"/>
      <c r="AIJ32" s="71"/>
      <c r="AIK32" s="71"/>
      <c r="AIL32" s="71"/>
      <c r="AIM32" s="71"/>
      <c r="AIN32" s="71"/>
      <c r="AIO32" s="71"/>
      <c r="AIP32" s="71"/>
      <c r="AIQ32" s="71"/>
      <c r="AIR32" s="71"/>
      <c r="AIS32" s="71"/>
      <c r="AIT32" s="71"/>
      <c r="AIU32" s="71"/>
      <c r="AIV32" s="71"/>
      <c r="AIW32" s="71"/>
      <c r="AIX32" s="71"/>
      <c r="AIY32" s="71"/>
      <c r="AIZ32" s="71"/>
      <c r="AJA32" s="71"/>
      <c r="AJB32" s="71"/>
      <c r="AJC32" s="71"/>
      <c r="AJD32" s="71"/>
      <c r="AJE32" s="71"/>
      <c r="AJF32" s="71"/>
      <c r="AJG32" s="71"/>
      <c r="AJH32" s="71"/>
      <c r="AJI32" s="71"/>
      <c r="AJJ32" s="71"/>
      <c r="AJK32" s="71"/>
      <c r="AJL32" s="71"/>
      <c r="AJM32" s="71"/>
      <c r="AJN32" s="71"/>
      <c r="AJO32" s="71"/>
      <c r="AJP32" s="71"/>
      <c r="AJQ32" s="71"/>
      <c r="AJR32" s="71"/>
      <c r="AJS32" s="71"/>
      <c r="AJT32" s="71"/>
      <c r="AJU32" s="71"/>
      <c r="AJV32" s="71"/>
      <c r="AJW32" s="71"/>
      <c r="AJX32" s="71"/>
      <c r="AJY32" s="71"/>
      <c r="AJZ32" s="71"/>
      <c r="AKA32" s="71"/>
      <c r="AKB32" s="71"/>
      <c r="AKC32" s="71"/>
      <c r="AKD32" s="71"/>
      <c r="AKE32" s="71"/>
      <c r="AKF32" s="71"/>
      <c r="AKG32" s="71"/>
      <c r="AKH32" s="71"/>
      <c r="AKI32" s="71"/>
      <c r="AKJ32" s="71"/>
      <c r="AKK32" s="71"/>
      <c r="AKL32" s="71"/>
      <c r="AKM32" s="71"/>
      <c r="AKN32" s="71"/>
      <c r="AKO32" s="71"/>
      <c r="AKP32" s="71"/>
      <c r="AKQ32" s="71"/>
      <c r="AKR32" s="71"/>
      <c r="AKS32" s="71"/>
      <c r="AKT32" s="71"/>
      <c r="AKU32" s="71"/>
      <c r="AKV32" s="71"/>
      <c r="AKW32" s="71"/>
      <c r="AKX32" s="71"/>
      <c r="AKY32" s="71"/>
      <c r="AKZ32" s="71"/>
      <c r="ALA32" s="71"/>
      <c r="ALB32" s="71"/>
      <c r="ALC32" s="71"/>
      <c r="ALD32" s="71"/>
      <c r="ALE32" s="71"/>
      <c r="ALF32" s="71"/>
      <c r="ALG32" s="71"/>
      <c r="ALH32" s="71"/>
      <c r="ALI32" s="71"/>
      <c r="ALJ32" s="71"/>
      <c r="ALK32" s="71"/>
      <c r="ALL32" s="71"/>
      <c r="ALM32" s="71"/>
      <c r="ALN32" s="71"/>
      <c r="ALO32" s="71"/>
      <c r="ALP32" s="71"/>
      <c r="ALQ32" s="71"/>
      <c r="ALR32" s="71"/>
      <c r="ALS32" s="71"/>
      <c r="ALT32" s="71"/>
      <c r="ALU32" s="71"/>
      <c r="ALV32" s="71"/>
      <c r="ALW32" s="71"/>
      <c r="ALX32" s="71"/>
      <c r="ALY32" s="71"/>
      <c r="ALZ32" s="71"/>
      <c r="AMA32" s="71"/>
      <c r="AMB32" s="71"/>
      <c r="AMC32" s="71"/>
      <c r="AMD32" s="71"/>
      <c r="AME32" s="71"/>
      <c r="AMF32" s="71"/>
      <c r="AMG32" s="71"/>
      <c r="AMH32" s="71"/>
      <c r="AMI32" s="71"/>
      <c r="AMJ32" s="71"/>
      <c r="AMK32" s="71"/>
    </row>
    <row r="33" spans="1:1025" ht="15" x14ac:dyDescent="0.25">
      <c r="A33" s="9" t="s">
        <v>161</v>
      </c>
      <c r="B33" s="139">
        <f t="shared" ref="B33:R33" si="8">SUM(B36)</f>
        <v>312</v>
      </c>
      <c r="C33" s="139">
        <f t="shared" si="8"/>
        <v>0</v>
      </c>
      <c r="D33" s="139">
        <f t="shared" si="8"/>
        <v>0</v>
      </c>
      <c r="E33" s="139">
        <f t="shared" si="8"/>
        <v>0</v>
      </c>
      <c r="F33" s="139">
        <f t="shared" si="8"/>
        <v>0</v>
      </c>
      <c r="G33" s="139">
        <f t="shared" si="8"/>
        <v>0</v>
      </c>
      <c r="H33" s="139">
        <f t="shared" si="8"/>
        <v>0</v>
      </c>
      <c r="I33" s="139">
        <f t="shared" si="8"/>
        <v>0</v>
      </c>
      <c r="J33" s="139">
        <f t="shared" si="8"/>
        <v>0</v>
      </c>
      <c r="K33" s="139">
        <f t="shared" si="8"/>
        <v>0</v>
      </c>
      <c r="L33" s="139">
        <f t="shared" si="8"/>
        <v>0</v>
      </c>
      <c r="M33" s="139">
        <f t="shared" si="8"/>
        <v>0</v>
      </c>
      <c r="N33" s="139">
        <f t="shared" si="8"/>
        <v>0</v>
      </c>
      <c r="O33" s="139">
        <f t="shared" si="8"/>
        <v>0</v>
      </c>
      <c r="P33" s="139">
        <f t="shared" si="8"/>
        <v>0</v>
      </c>
      <c r="Q33" s="139">
        <f t="shared" si="8"/>
        <v>0</v>
      </c>
      <c r="R33" s="139">
        <f t="shared" si="8"/>
        <v>0</v>
      </c>
    </row>
    <row r="34" spans="1:1025" ht="29.25" customHeight="1" x14ac:dyDescent="0.25">
      <c r="A34" s="16" t="s">
        <v>128</v>
      </c>
      <c r="B34" s="252">
        <v>3949</v>
      </c>
      <c r="C34" s="133">
        <v>0</v>
      </c>
      <c r="D34" s="133">
        <v>0</v>
      </c>
      <c r="E34" s="133">
        <v>0</v>
      </c>
      <c r="F34" s="133">
        <v>0</v>
      </c>
      <c r="G34" s="133">
        <v>0</v>
      </c>
      <c r="H34" s="133">
        <v>0</v>
      </c>
      <c r="I34" s="133">
        <v>4370</v>
      </c>
      <c r="J34" s="191">
        <v>9305</v>
      </c>
      <c r="K34" s="133"/>
      <c r="L34" s="133"/>
      <c r="M34" s="133"/>
      <c r="N34" s="133"/>
      <c r="O34" s="133"/>
      <c r="P34" s="133"/>
      <c r="Q34" s="133">
        <v>0</v>
      </c>
      <c r="R34" s="133">
        <v>0</v>
      </c>
    </row>
    <row r="35" spans="1:1025" ht="39.6" x14ac:dyDescent="0.25">
      <c r="A35" s="16" t="s">
        <v>129</v>
      </c>
      <c r="B35" s="133">
        <v>3896</v>
      </c>
      <c r="C35" s="133">
        <v>0</v>
      </c>
      <c r="D35" s="133">
        <v>0</v>
      </c>
      <c r="E35" s="133">
        <v>0</v>
      </c>
      <c r="F35" s="133">
        <v>0</v>
      </c>
      <c r="G35" s="133">
        <v>0</v>
      </c>
      <c r="H35" s="133">
        <v>0</v>
      </c>
      <c r="I35" s="133">
        <v>0</v>
      </c>
      <c r="J35" s="191">
        <v>0</v>
      </c>
      <c r="K35" s="133"/>
      <c r="L35" s="133"/>
      <c r="M35" s="133"/>
      <c r="N35" s="133"/>
      <c r="O35" s="133"/>
      <c r="P35" s="133"/>
      <c r="Q35" s="133">
        <v>0</v>
      </c>
      <c r="R35" s="133">
        <v>0</v>
      </c>
    </row>
    <row r="36" spans="1:1025" ht="15.75" customHeight="1" x14ac:dyDescent="0.25">
      <c r="A36" s="16" t="s">
        <v>130</v>
      </c>
      <c r="B36" s="133">
        <v>312</v>
      </c>
      <c r="C36" s="133">
        <v>0</v>
      </c>
      <c r="D36" s="133">
        <v>0</v>
      </c>
      <c r="E36" s="133">
        <v>0</v>
      </c>
      <c r="F36" s="133">
        <v>0</v>
      </c>
      <c r="G36" s="133">
        <v>0</v>
      </c>
      <c r="H36" s="133">
        <v>0</v>
      </c>
      <c r="I36" s="133">
        <v>0</v>
      </c>
      <c r="J36" s="191">
        <v>0</v>
      </c>
      <c r="K36" s="133"/>
      <c r="L36" s="133"/>
      <c r="M36" s="133"/>
      <c r="N36" s="133"/>
      <c r="O36" s="133"/>
      <c r="P36" s="133"/>
      <c r="Q36" s="133">
        <v>0</v>
      </c>
      <c r="R36" s="133">
        <v>0</v>
      </c>
    </row>
    <row r="37" spans="1:1025" s="98" customFormat="1" ht="15" x14ac:dyDescent="0.25">
      <c r="A37" s="110" t="s">
        <v>166</v>
      </c>
      <c r="B37" s="248">
        <f>SUM(B34+B35+B36)</f>
        <v>8157</v>
      </c>
      <c r="C37" s="138">
        <f t="shared" ref="C37:R37" si="9">SUM(C34+C35+C36)</f>
        <v>0</v>
      </c>
      <c r="D37" s="138">
        <f t="shared" si="9"/>
        <v>0</v>
      </c>
      <c r="E37" s="138">
        <f t="shared" si="9"/>
        <v>0</v>
      </c>
      <c r="F37" s="138">
        <f t="shared" si="9"/>
        <v>0</v>
      </c>
      <c r="G37" s="138">
        <f t="shared" si="9"/>
        <v>0</v>
      </c>
      <c r="H37" s="138">
        <f t="shared" si="9"/>
        <v>0</v>
      </c>
      <c r="I37" s="138">
        <f t="shared" si="9"/>
        <v>4370</v>
      </c>
      <c r="J37" s="138">
        <f t="shared" si="9"/>
        <v>9305</v>
      </c>
      <c r="K37" s="138">
        <f t="shared" si="9"/>
        <v>0</v>
      </c>
      <c r="L37" s="138">
        <f t="shared" si="9"/>
        <v>0</v>
      </c>
      <c r="M37" s="138">
        <f t="shared" si="9"/>
        <v>0</v>
      </c>
      <c r="N37" s="138">
        <f t="shared" si="9"/>
        <v>0</v>
      </c>
      <c r="O37" s="138">
        <f t="shared" si="9"/>
        <v>0</v>
      </c>
      <c r="P37" s="138">
        <f t="shared" si="9"/>
        <v>0</v>
      </c>
      <c r="Q37" s="138">
        <f t="shared" si="9"/>
        <v>0</v>
      </c>
      <c r="R37" s="138">
        <f t="shared" si="9"/>
        <v>0</v>
      </c>
      <c r="S37" s="28"/>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c r="GJ37" s="71"/>
      <c r="GK37" s="71"/>
      <c r="GL37" s="71"/>
      <c r="GM37" s="71"/>
      <c r="GN37" s="71"/>
      <c r="GO37" s="71"/>
      <c r="GP37" s="71"/>
      <c r="GQ37" s="71"/>
      <c r="GR37" s="71"/>
      <c r="GS37" s="71"/>
      <c r="GT37" s="71"/>
      <c r="GU37" s="71"/>
      <c r="GV37" s="71"/>
      <c r="GW37" s="71"/>
      <c r="GX37" s="71"/>
      <c r="GY37" s="71"/>
      <c r="GZ37" s="71"/>
      <c r="HA37" s="71"/>
      <c r="HB37" s="71"/>
      <c r="HC37" s="71"/>
      <c r="HD37" s="71"/>
      <c r="HE37" s="71"/>
      <c r="HF37" s="71"/>
      <c r="HG37" s="71"/>
      <c r="HH37" s="71"/>
      <c r="HI37" s="71"/>
      <c r="HJ37" s="71"/>
      <c r="HK37" s="71"/>
      <c r="HL37" s="71"/>
      <c r="HM37" s="71"/>
      <c r="HN37" s="71"/>
      <c r="HO37" s="71"/>
      <c r="HP37" s="71"/>
      <c r="HQ37" s="71"/>
      <c r="HR37" s="71"/>
      <c r="HS37" s="71"/>
      <c r="HT37" s="71"/>
      <c r="HU37" s="71"/>
      <c r="HV37" s="71"/>
      <c r="HW37" s="71"/>
      <c r="HX37" s="71"/>
      <c r="HY37" s="71"/>
      <c r="HZ37" s="71"/>
      <c r="IA37" s="71"/>
      <c r="IB37" s="71"/>
      <c r="IC37" s="71"/>
      <c r="ID37" s="71"/>
      <c r="IE37" s="71"/>
      <c r="IF37" s="71"/>
      <c r="IG37" s="71"/>
      <c r="IH37" s="71"/>
      <c r="II37" s="71"/>
      <c r="IJ37" s="71"/>
      <c r="IK37" s="71"/>
      <c r="IL37" s="71"/>
      <c r="IM37" s="71"/>
      <c r="IN37" s="71"/>
      <c r="IO37" s="71"/>
      <c r="IP37" s="71"/>
      <c r="IQ37" s="71"/>
      <c r="IR37" s="71"/>
      <c r="IS37" s="71"/>
      <c r="IT37" s="71"/>
      <c r="IU37" s="71"/>
      <c r="IV37" s="71"/>
      <c r="IW37" s="71"/>
      <c r="IX37" s="71"/>
      <c r="IY37" s="71"/>
      <c r="IZ37" s="71"/>
      <c r="JA37" s="71"/>
      <c r="JB37" s="71"/>
      <c r="JC37" s="71"/>
      <c r="JD37" s="71"/>
      <c r="JE37" s="71"/>
      <c r="JF37" s="71"/>
      <c r="JG37" s="71"/>
      <c r="JH37" s="71"/>
      <c r="JI37" s="71"/>
      <c r="JJ37" s="71"/>
      <c r="JK37" s="71"/>
      <c r="JL37" s="71"/>
      <c r="JM37" s="71"/>
      <c r="JN37" s="71"/>
      <c r="JO37" s="71"/>
      <c r="JP37" s="71"/>
      <c r="JQ37" s="71"/>
      <c r="JR37" s="71"/>
      <c r="JS37" s="71"/>
      <c r="JT37" s="71"/>
      <c r="JU37" s="71"/>
      <c r="JV37" s="71"/>
      <c r="JW37" s="71"/>
      <c r="JX37" s="71"/>
      <c r="JY37" s="71"/>
      <c r="JZ37" s="71"/>
      <c r="KA37" s="71"/>
      <c r="KB37" s="71"/>
      <c r="KC37" s="71"/>
      <c r="KD37" s="71"/>
      <c r="KE37" s="71"/>
      <c r="KF37" s="71"/>
      <c r="KG37" s="71"/>
      <c r="KH37" s="71"/>
      <c r="KI37" s="71"/>
      <c r="KJ37" s="71"/>
      <c r="KK37" s="71"/>
      <c r="KL37" s="71"/>
      <c r="KM37" s="71"/>
      <c r="KN37" s="71"/>
      <c r="KO37" s="71"/>
      <c r="KP37" s="71"/>
      <c r="KQ37" s="71"/>
      <c r="KR37" s="71"/>
      <c r="KS37" s="71"/>
      <c r="KT37" s="71"/>
      <c r="KU37" s="71"/>
      <c r="KV37" s="71"/>
      <c r="KW37" s="71"/>
      <c r="KX37" s="71"/>
      <c r="KY37" s="71"/>
      <c r="KZ37" s="71"/>
      <c r="LA37" s="71"/>
      <c r="LB37" s="71"/>
      <c r="LC37" s="71"/>
      <c r="LD37" s="71"/>
      <c r="LE37" s="71"/>
      <c r="LF37" s="71"/>
      <c r="LG37" s="71"/>
      <c r="LH37" s="71"/>
      <c r="LI37" s="71"/>
      <c r="LJ37" s="71"/>
      <c r="LK37" s="71"/>
      <c r="LL37" s="71"/>
      <c r="LM37" s="71"/>
      <c r="LN37" s="71"/>
      <c r="LO37" s="71"/>
      <c r="LP37" s="71"/>
      <c r="LQ37" s="71"/>
      <c r="LR37" s="71"/>
      <c r="LS37" s="71"/>
      <c r="LT37" s="71"/>
      <c r="LU37" s="71"/>
      <c r="LV37" s="71"/>
      <c r="LW37" s="71"/>
      <c r="LX37" s="71"/>
      <c r="LY37" s="71"/>
      <c r="LZ37" s="71"/>
      <c r="MA37" s="71"/>
      <c r="MB37" s="71"/>
      <c r="MC37" s="71"/>
      <c r="MD37" s="71"/>
      <c r="ME37" s="71"/>
      <c r="MF37" s="71"/>
      <c r="MG37" s="71"/>
      <c r="MH37" s="71"/>
      <c r="MI37" s="71"/>
      <c r="MJ37" s="71"/>
      <c r="MK37" s="71"/>
      <c r="ML37" s="71"/>
      <c r="MM37" s="71"/>
      <c r="MN37" s="71"/>
      <c r="MO37" s="71"/>
      <c r="MP37" s="71"/>
      <c r="MQ37" s="71"/>
      <c r="MR37" s="71"/>
      <c r="MS37" s="71"/>
      <c r="MT37" s="71"/>
      <c r="MU37" s="71"/>
      <c r="MV37" s="71"/>
      <c r="MW37" s="71"/>
      <c r="MX37" s="71"/>
      <c r="MY37" s="71"/>
      <c r="MZ37" s="71"/>
      <c r="NA37" s="71"/>
      <c r="NB37" s="71"/>
      <c r="NC37" s="71"/>
      <c r="ND37" s="71"/>
      <c r="NE37" s="71"/>
      <c r="NF37" s="71"/>
      <c r="NG37" s="71"/>
      <c r="NH37" s="71"/>
      <c r="NI37" s="71"/>
      <c r="NJ37" s="71"/>
      <c r="NK37" s="71"/>
      <c r="NL37" s="71"/>
      <c r="NM37" s="71"/>
      <c r="NN37" s="71"/>
      <c r="NO37" s="71"/>
      <c r="NP37" s="71"/>
      <c r="NQ37" s="71"/>
      <c r="NR37" s="71"/>
      <c r="NS37" s="71"/>
      <c r="NT37" s="71"/>
      <c r="NU37" s="71"/>
      <c r="NV37" s="71"/>
      <c r="NW37" s="71"/>
      <c r="NX37" s="71"/>
      <c r="NY37" s="71"/>
      <c r="NZ37" s="71"/>
      <c r="OA37" s="71"/>
      <c r="OB37" s="71"/>
      <c r="OC37" s="71"/>
      <c r="OD37" s="71"/>
      <c r="OE37" s="71"/>
      <c r="OF37" s="71"/>
      <c r="OG37" s="71"/>
      <c r="OH37" s="71"/>
      <c r="OI37" s="71"/>
      <c r="OJ37" s="71"/>
      <c r="OK37" s="71"/>
      <c r="OL37" s="71"/>
      <c r="OM37" s="71"/>
      <c r="ON37" s="71"/>
      <c r="OO37" s="71"/>
      <c r="OP37" s="71"/>
      <c r="OQ37" s="71"/>
      <c r="OR37" s="71"/>
      <c r="OS37" s="71"/>
      <c r="OT37" s="71"/>
      <c r="OU37" s="71"/>
      <c r="OV37" s="71"/>
      <c r="OW37" s="71"/>
      <c r="OX37" s="71"/>
      <c r="OY37" s="71"/>
      <c r="OZ37" s="71"/>
      <c r="PA37" s="71"/>
      <c r="PB37" s="71"/>
      <c r="PC37" s="71"/>
      <c r="PD37" s="71"/>
      <c r="PE37" s="71"/>
      <c r="PF37" s="71"/>
      <c r="PG37" s="71"/>
      <c r="PH37" s="71"/>
      <c r="PI37" s="71"/>
      <c r="PJ37" s="71"/>
      <c r="PK37" s="71"/>
      <c r="PL37" s="71"/>
      <c r="PM37" s="71"/>
      <c r="PN37" s="71"/>
      <c r="PO37" s="71"/>
      <c r="PP37" s="71"/>
      <c r="PQ37" s="71"/>
      <c r="PR37" s="71"/>
      <c r="PS37" s="71"/>
      <c r="PT37" s="71"/>
      <c r="PU37" s="71"/>
      <c r="PV37" s="71"/>
      <c r="PW37" s="71"/>
      <c r="PX37" s="71"/>
      <c r="PY37" s="71"/>
      <c r="PZ37" s="71"/>
      <c r="QA37" s="71"/>
      <c r="QB37" s="71"/>
      <c r="QC37" s="71"/>
      <c r="QD37" s="71"/>
      <c r="QE37" s="71"/>
      <c r="QF37" s="71"/>
      <c r="QG37" s="71"/>
      <c r="QH37" s="71"/>
      <c r="QI37" s="71"/>
      <c r="QJ37" s="71"/>
      <c r="QK37" s="71"/>
      <c r="QL37" s="71"/>
      <c r="QM37" s="71"/>
      <c r="QN37" s="71"/>
      <c r="QO37" s="71"/>
      <c r="QP37" s="71"/>
      <c r="QQ37" s="71"/>
      <c r="QR37" s="71"/>
      <c r="QS37" s="71"/>
      <c r="QT37" s="71"/>
      <c r="QU37" s="71"/>
      <c r="QV37" s="71"/>
      <c r="QW37" s="71"/>
      <c r="QX37" s="71"/>
      <c r="QY37" s="71"/>
      <c r="QZ37" s="71"/>
      <c r="RA37" s="71"/>
      <c r="RB37" s="71"/>
      <c r="RC37" s="71"/>
      <c r="RD37" s="71"/>
      <c r="RE37" s="71"/>
      <c r="RF37" s="71"/>
      <c r="RG37" s="71"/>
      <c r="RH37" s="71"/>
      <c r="RI37" s="71"/>
      <c r="RJ37" s="71"/>
      <c r="RK37" s="71"/>
      <c r="RL37" s="71"/>
      <c r="RM37" s="71"/>
      <c r="RN37" s="71"/>
      <c r="RO37" s="71"/>
      <c r="RP37" s="71"/>
      <c r="RQ37" s="71"/>
      <c r="RR37" s="71"/>
      <c r="RS37" s="71"/>
      <c r="RT37" s="71"/>
      <c r="RU37" s="71"/>
      <c r="RV37" s="71"/>
      <c r="RW37" s="71"/>
      <c r="RX37" s="71"/>
      <c r="RY37" s="71"/>
      <c r="RZ37" s="71"/>
      <c r="SA37" s="71"/>
      <c r="SB37" s="71"/>
      <c r="SC37" s="71"/>
      <c r="SD37" s="71"/>
      <c r="SE37" s="71"/>
      <c r="SF37" s="71"/>
      <c r="SG37" s="71"/>
      <c r="SH37" s="71"/>
      <c r="SI37" s="71"/>
      <c r="SJ37" s="71"/>
      <c r="SK37" s="71"/>
      <c r="SL37" s="71"/>
      <c r="SM37" s="71"/>
      <c r="SN37" s="71"/>
      <c r="SO37" s="71"/>
      <c r="SP37" s="71"/>
      <c r="SQ37" s="71"/>
      <c r="SR37" s="71"/>
      <c r="SS37" s="71"/>
      <c r="ST37" s="71"/>
      <c r="SU37" s="71"/>
      <c r="SV37" s="71"/>
      <c r="SW37" s="71"/>
      <c r="SX37" s="71"/>
      <c r="SY37" s="71"/>
      <c r="SZ37" s="71"/>
      <c r="TA37" s="71"/>
      <c r="TB37" s="71"/>
      <c r="TC37" s="71"/>
      <c r="TD37" s="71"/>
      <c r="TE37" s="71"/>
      <c r="TF37" s="71"/>
      <c r="TG37" s="71"/>
      <c r="TH37" s="71"/>
      <c r="TI37" s="71"/>
      <c r="TJ37" s="71"/>
      <c r="TK37" s="71"/>
      <c r="TL37" s="71"/>
      <c r="TM37" s="71"/>
      <c r="TN37" s="71"/>
      <c r="TO37" s="71"/>
      <c r="TP37" s="71"/>
      <c r="TQ37" s="71"/>
      <c r="TR37" s="71"/>
      <c r="TS37" s="71"/>
      <c r="TT37" s="71"/>
      <c r="TU37" s="71"/>
      <c r="TV37" s="71"/>
      <c r="TW37" s="71"/>
      <c r="TX37" s="71"/>
      <c r="TY37" s="71"/>
      <c r="TZ37" s="71"/>
      <c r="UA37" s="71"/>
      <c r="UB37" s="71"/>
      <c r="UC37" s="71"/>
      <c r="UD37" s="71"/>
      <c r="UE37" s="71"/>
      <c r="UF37" s="71"/>
      <c r="UG37" s="71"/>
      <c r="UH37" s="71"/>
      <c r="UI37" s="71"/>
      <c r="UJ37" s="71"/>
      <c r="UK37" s="71"/>
      <c r="UL37" s="71"/>
      <c r="UM37" s="71"/>
      <c r="UN37" s="71"/>
      <c r="UO37" s="71"/>
      <c r="UP37" s="71"/>
      <c r="UQ37" s="71"/>
      <c r="UR37" s="71"/>
      <c r="US37" s="71"/>
      <c r="UT37" s="71"/>
      <c r="UU37" s="71"/>
      <c r="UV37" s="71"/>
      <c r="UW37" s="71"/>
      <c r="UX37" s="71"/>
      <c r="UY37" s="71"/>
      <c r="UZ37" s="71"/>
      <c r="VA37" s="71"/>
      <c r="VB37" s="71"/>
      <c r="VC37" s="71"/>
      <c r="VD37" s="71"/>
      <c r="VE37" s="71"/>
      <c r="VF37" s="71"/>
      <c r="VG37" s="71"/>
      <c r="VH37" s="71"/>
      <c r="VI37" s="71"/>
      <c r="VJ37" s="71"/>
      <c r="VK37" s="71"/>
      <c r="VL37" s="71"/>
      <c r="VM37" s="71"/>
      <c r="VN37" s="71"/>
      <c r="VO37" s="71"/>
      <c r="VP37" s="71"/>
      <c r="VQ37" s="71"/>
      <c r="VR37" s="71"/>
      <c r="VS37" s="71"/>
      <c r="VT37" s="71"/>
      <c r="VU37" s="71"/>
      <c r="VV37" s="71"/>
      <c r="VW37" s="71"/>
      <c r="VX37" s="71"/>
      <c r="VY37" s="71"/>
      <c r="VZ37" s="71"/>
      <c r="WA37" s="71"/>
      <c r="WB37" s="71"/>
      <c r="WC37" s="71"/>
      <c r="WD37" s="71"/>
      <c r="WE37" s="71"/>
      <c r="WF37" s="71"/>
      <c r="WG37" s="71"/>
      <c r="WH37" s="71"/>
      <c r="WI37" s="71"/>
      <c r="WJ37" s="71"/>
      <c r="WK37" s="71"/>
      <c r="WL37" s="71"/>
      <c r="WM37" s="71"/>
      <c r="WN37" s="71"/>
      <c r="WO37" s="71"/>
      <c r="WP37" s="71"/>
      <c r="WQ37" s="71"/>
      <c r="WR37" s="71"/>
      <c r="WS37" s="71"/>
      <c r="WT37" s="71"/>
      <c r="WU37" s="71"/>
      <c r="WV37" s="71"/>
      <c r="WW37" s="71"/>
      <c r="WX37" s="71"/>
      <c r="WY37" s="71"/>
      <c r="WZ37" s="71"/>
      <c r="XA37" s="71"/>
      <c r="XB37" s="71"/>
      <c r="XC37" s="71"/>
      <c r="XD37" s="71"/>
      <c r="XE37" s="71"/>
      <c r="XF37" s="71"/>
      <c r="XG37" s="71"/>
      <c r="XH37" s="71"/>
      <c r="XI37" s="71"/>
      <c r="XJ37" s="71"/>
      <c r="XK37" s="71"/>
      <c r="XL37" s="71"/>
      <c r="XM37" s="71"/>
      <c r="XN37" s="71"/>
      <c r="XO37" s="71"/>
      <c r="XP37" s="71"/>
      <c r="XQ37" s="71"/>
      <c r="XR37" s="71"/>
      <c r="XS37" s="71"/>
      <c r="XT37" s="71"/>
      <c r="XU37" s="71"/>
      <c r="XV37" s="71"/>
      <c r="XW37" s="71"/>
      <c r="XX37" s="71"/>
      <c r="XY37" s="71"/>
      <c r="XZ37" s="71"/>
      <c r="YA37" s="71"/>
      <c r="YB37" s="71"/>
      <c r="YC37" s="71"/>
      <c r="YD37" s="71"/>
      <c r="YE37" s="71"/>
      <c r="YF37" s="71"/>
      <c r="YG37" s="71"/>
      <c r="YH37" s="71"/>
      <c r="YI37" s="71"/>
      <c r="YJ37" s="71"/>
      <c r="YK37" s="71"/>
      <c r="YL37" s="71"/>
      <c r="YM37" s="71"/>
      <c r="YN37" s="71"/>
      <c r="YO37" s="71"/>
      <c r="YP37" s="71"/>
      <c r="YQ37" s="71"/>
      <c r="YR37" s="71"/>
      <c r="YS37" s="71"/>
      <c r="YT37" s="71"/>
      <c r="YU37" s="71"/>
      <c r="YV37" s="71"/>
      <c r="YW37" s="71"/>
      <c r="YX37" s="71"/>
      <c r="YY37" s="71"/>
      <c r="YZ37" s="71"/>
      <c r="ZA37" s="71"/>
      <c r="ZB37" s="71"/>
      <c r="ZC37" s="71"/>
      <c r="ZD37" s="71"/>
      <c r="ZE37" s="71"/>
      <c r="ZF37" s="71"/>
      <c r="ZG37" s="71"/>
      <c r="ZH37" s="71"/>
      <c r="ZI37" s="71"/>
      <c r="ZJ37" s="71"/>
      <c r="ZK37" s="71"/>
      <c r="ZL37" s="71"/>
      <c r="ZM37" s="71"/>
      <c r="ZN37" s="71"/>
      <c r="ZO37" s="71"/>
      <c r="ZP37" s="71"/>
      <c r="ZQ37" s="71"/>
      <c r="ZR37" s="71"/>
      <c r="ZS37" s="71"/>
      <c r="ZT37" s="71"/>
      <c r="ZU37" s="71"/>
      <c r="ZV37" s="71"/>
      <c r="ZW37" s="71"/>
      <c r="ZX37" s="71"/>
      <c r="ZY37" s="71"/>
      <c r="ZZ37" s="71"/>
      <c r="AAA37" s="71"/>
      <c r="AAB37" s="71"/>
      <c r="AAC37" s="71"/>
      <c r="AAD37" s="71"/>
      <c r="AAE37" s="71"/>
      <c r="AAF37" s="71"/>
      <c r="AAG37" s="71"/>
      <c r="AAH37" s="71"/>
      <c r="AAI37" s="71"/>
      <c r="AAJ37" s="71"/>
      <c r="AAK37" s="71"/>
      <c r="AAL37" s="71"/>
      <c r="AAM37" s="71"/>
      <c r="AAN37" s="71"/>
      <c r="AAO37" s="71"/>
      <c r="AAP37" s="71"/>
      <c r="AAQ37" s="71"/>
      <c r="AAR37" s="71"/>
      <c r="AAS37" s="71"/>
      <c r="AAT37" s="71"/>
      <c r="AAU37" s="71"/>
      <c r="AAV37" s="71"/>
      <c r="AAW37" s="71"/>
      <c r="AAX37" s="71"/>
      <c r="AAY37" s="71"/>
      <c r="AAZ37" s="71"/>
      <c r="ABA37" s="71"/>
      <c r="ABB37" s="71"/>
      <c r="ABC37" s="71"/>
      <c r="ABD37" s="71"/>
      <c r="ABE37" s="71"/>
      <c r="ABF37" s="71"/>
      <c r="ABG37" s="71"/>
      <c r="ABH37" s="71"/>
      <c r="ABI37" s="71"/>
      <c r="ABJ37" s="71"/>
      <c r="ABK37" s="71"/>
      <c r="ABL37" s="71"/>
      <c r="ABM37" s="71"/>
      <c r="ABN37" s="71"/>
      <c r="ABO37" s="71"/>
      <c r="ABP37" s="71"/>
      <c r="ABQ37" s="71"/>
      <c r="ABR37" s="71"/>
      <c r="ABS37" s="71"/>
      <c r="ABT37" s="71"/>
      <c r="ABU37" s="71"/>
      <c r="ABV37" s="71"/>
      <c r="ABW37" s="71"/>
      <c r="ABX37" s="71"/>
      <c r="ABY37" s="71"/>
      <c r="ABZ37" s="71"/>
      <c r="ACA37" s="71"/>
      <c r="ACB37" s="71"/>
      <c r="ACC37" s="71"/>
      <c r="ACD37" s="71"/>
      <c r="ACE37" s="71"/>
      <c r="ACF37" s="71"/>
      <c r="ACG37" s="71"/>
      <c r="ACH37" s="71"/>
      <c r="ACI37" s="71"/>
      <c r="ACJ37" s="71"/>
      <c r="ACK37" s="71"/>
      <c r="ACL37" s="71"/>
      <c r="ACM37" s="71"/>
      <c r="ACN37" s="71"/>
      <c r="ACO37" s="71"/>
      <c r="ACP37" s="71"/>
      <c r="ACQ37" s="71"/>
      <c r="ACR37" s="71"/>
      <c r="ACS37" s="71"/>
      <c r="ACT37" s="71"/>
      <c r="ACU37" s="71"/>
      <c r="ACV37" s="71"/>
      <c r="ACW37" s="71"/>
      <c r="ACX37" s="71"/>
      <c r="ACY37" s="71"/>
      <c r="ACZ37" s="71"/>
      <c r="ADA37" s="71"/>
      <c r="ADB37" s="71"/>
      <c r="ADC37" s="71"/>
      <c r="ADD37" s="71"/>
      <c r="ADE37" s="71"/>
      <c r="ADF37" s="71"/>
      <c r="ADG37" s="71"/>
      <c r="ADH37" s="71"/>
      <c r="ADI37" s="71"/>
      <c r="ADJ37" s="71"/>
      <c r="ADK37" s="71"/>
      <c r="ADL37" s="71"/>
      <c r="ADM37" s="71"/>
      <c r="ADN37" s="71"/>
      <c r="ADO37" s="71"/>
      <c r="ADP37" s="71"/>
      <c r="ADQ37" s="71"/>
      <c r="ADR37" s="71"/>
      <c r="ADS37" s="71"/>
      <c r="ADT37" s="71"/>
      <c r="ADU37" s="71"/>
      <c r="ADV37" s="71"/>
      <c r="ADW37" s="71"/>
      <c r="ADX37" s="71"/>
      <c r="ADY37" s="71"/>
      <c r="ADZ37" s="71"/>
      <c r="AEA37" s="71"/>
      <c r="AEB37" s="71"/>
      <c r="AEC37" s="71"/>
      <c r="AED37" s="71"/>
      <c r="AEE37" s="71"/>
      <c r="AEF37" s="71"/>
      <c r="AEG37" s="71"/>
      <c r="AEH37" s="71"/>
      <c r="AEI37" s="71"/>
      <c r="AEJ37" s="71"/>
      <c r="AEK37" s="71"/>
      <c r="AEL37" s="71"/>
      <c r="AEM37" s="71"/>
      <c r="AEN37" s="71"/>
      <c r="AEO37" s="71"/>
      <c r="AEP37" s="71"/>
      <c r="AEQ37" s="71"/>
      <c r="AER37" s="71"/>
      <c r="AES37" s="71"/>
      <c r="AET37" s="71"/>
      <c r="AEU37" s="71"/>
      <c r="AEV37" s="71"/>
      <c r="AEW37" s="71"/>
      <c r="AEX37" s="71"/>
      <c r="AEY37" s="71"/>
      <c r="AEZ37" s="71"/>
      <c r="AFA37" s="71"/>
      <c r="AFB37" s="71"/>
      <c r="AFC37" s="71"/>
      <c r="AFD37" s="71"/>
      <c r="AFE37" s="71"/>
      <c r="AFF37" s="71"/>
      <c r="AFG37" s="71"/>
      <c r="AFH37" s="71"/>
      <c r="AFI37" s="71"/>
      <c r="AFJ37" s="71"/>
      <c r="AFK37" s="71"/>
      <c r="AFL37" s="71"/>
      <c r="AFM37" s="71"/>
      <c r="AFN37" s="71"/>
      <c r="AFO37" s="71"/>
      <c r="AFP37" s="71"/>
      <c r="AFQ37" s="71"/>
      <c r="AFR37" s="71"/>
      <c r="AFS37" s="71"/>
      <c r="AFT37" s="71"/>
      <c r="AFU37" s="71"/>
      <c r="AFV37" s="71"/>
      <c r="AFW37" s="71"/>
      <c r="AFX37" s="71"/>
      <c r="AFY37" s="71"/>
      <c r="AFZ37" s="71"/>
      <c r="AGA37" s="71"/>
      <c r="AGB37" s="71"/>
      <c r="AGC37" s="71"/>
      <c r="AGD37" s="71"/>
      <c r="AGE37" s="71"/>
      <c r="AGF37" s="71"/>
      <c r="AGG37" s="71"/>
      <c r="AGH37" s="71"/>
      <c r="AGI37" s="71"/>
      <c r="AGJ37" s="71"/>
      <c r="AGK37" s="71"/>
      <c r="AGL37" s="71"/>
      <c r="AGM37" s="71"/>
      <c r="AGN37" s="71"/>
      <c r="AGO37" s="71"/>
      <c r="AGP37" s="71"/>
      <c r="AGQ37" s="71"/>
      <c r="AGR37" s="71"/>
      <c r="AGS37" s="71"/>
      <c r="AGT37" s="71"/>
      <c r="AGU37" s="71"/>
      <c r="AGV37" s="71"/>
      <c r="AGW37" s="71"/>
      <c r="AGX37" s="71"/>
      <c r="AGY37" s="71"/>
      <c r="AGZ37" s="71"/>
      <c r="AHA37" s="71"/>
      <c r="AHB37" s="71"/>
      <c r="AHC37" s="71"/>
      <c r="AHD37" s="71"/>
      <c r="AHE37" s="71"/>
      <c r="AHF37" s="71"/>
      <c r="AHG37" s="71"/>
      <c r="AHH37" s="71"/>
      <c r="AHI37" s="71"/>
      <c r="AHJ37" s="71"/>
      <c r="AHK37" s="71"/>
      <c r="AHL37" s="71"/>
      <c r="AHM37" s="71"/>
      <c r="AHN37" s="71"/>
      <c r="AHO37" s="71"/>
      <c r="AHP37" s="71"/>
      <c r="AHQ37" s="71"/>
      <c r="AHR37" s="71"/>
      <c r="AHS37" s="71"/>
      <c r="AHT37" s="71"/>
      <c r="AHU37" s="71"/>
      <c r="AHV37" s="71"/>
      <c r="AHW37" s="71"/>
      <c r="AHX37" s="71"/>
      <c r="AHY37" s="71"/>
      <c r="AHZ37" s="71"/>
      <c r="AIA37" s="71"/>
      <c r="AIB37" s="71"/>
      <c r="AIC37" s="71"/>
      <c r="AID37" s="71"/>
      <c r="AIE37" s="71"/>
      <c r="AIF37" s="71"/>
      <c r="AIG37" s="71"/>
      <c r="AIH37" s="71"/>
      <c r="AII37" s="71"/>
      <c r="AIJ37" s="71"/>
      <c r="AIK37" s="71"/>
      <c r="AIL37" s="71"/>
      <c r="AIM37" s="71"/>
      <c r="AIN37" s="71"/>
      <c r="AIO37" s="71"/>
      <c r="AIP37" s="71"/>
      <c r="AIQ37" s="71"/>
      <c r="AIR37" s="71"/>
      <c r="AIS37" s="71"/>
      <c r="AIT37" s="71"/>
      <c r="AIU37" s="71"/>
      <c r="AIV37" s="71"/>
      <c r="AIW37" s="71"/>
      <c r="AIX37" s="71"/>
      <c r="AIY37" s="71"/>
      <c r="AIZ37" s="71"/>
      <c r="AJA37" s="71"/>
      <c r="AJB37" s="71"/>
      <c r="AJC37" s="71"/>
      <c r="AJD37" s="71"/>
      <c r="AJE37" s="71"/>
      <c r="AJF37" s="71"/>
      <c r="AJG37" s="71"/>
      <c r="AJH37" s="71"/>
      <c r="AJI37" s="71"/>
      <c r="AJJ37" s="71"/>
      <c r="AJK37" s="71"/>
      <c r="AJL37" s="71"/>
      <c r="AJM37" s="71"/>
      <c r="AJN37" s="71"/>
      <c r="AJO37" s="71"/>
      <c r="AJP37" s="71"/>
      <c r="AJQ37" s="71"/>
      <c r="AJR37" s="71"/>
      <c r="AJS37" s="71"/>
      <c r="AJT37" s="71"/>
      <c r="AJU37" s="71"/>
      <c r="AJV37" s="71"/>
      <c r="AJW37" s="71"/>
      <c r="AJX37" s="71"/>
      <c r="AJY37" s="71"/>
      <c r="AJZ37" s="71"/>
      <c r="AKA37" s="71"/>
      <c r="AKB37" s="71"/>
      <c r="AKC37" s="71"/>
      <c r="AKD37" s="71"/>
      <c r="AKE37" s="71"/>
      <c r="AKF37" s="71"/>
      <c r="AKG37" s="71"/>
      <c r="AKH37" s="71"/>
      <c r="AKI37" s="71"/>
      <c r="AKJ37" s="71"/>
      <c r="AKK37" s="71"/>
      <c r="AKL37" s="71"/>
      <c r="AKM37" s="71"/>
      <c r="AKN37" s="71"/>
      <c r="AKO37" s="71"/>
      <c r="AKP37" s="71"/>
      <c r="AKQ37" s="71"/>
      <c r="AKR37" s="71"/>
      <c r="AKS37" s="71"/>
      <c r="AKT37" s="71"/>
      <c r="AKU37" s="71"/>
      <c r="AKV37" s="71"/>
      <c r="AKW37" s="71"/>
      <c r="AKX37" s="71"/>
      <c r="AKY37" s="71"/>
      <c r="AKZ37" s="71"/>
      <c r="ALA37" s="71"/>
      <c r="ALB37" s="71"/>
      <c r="ALC37" s="71"/>
      <c r="ALD37" s="71"/>
      <c r="ALE37" s="71"/>
      <c r="ALF37" s="71"/>
      <c r="ALG37" s="71"/>
      <c r="ALH37" s="71"/>
      <c r="ALI37" s="71"/>
      <c r="ALJ37" s="71"/>
      <c r="ALK37" s="71"/>
      <c r="ALL37" s="71"/>
      <c r="ALM37" s="71"/>
      <c r="ALN37" s="71"/>
      <c r="ALO37" s="71"/>
      <c r="ALP37" s="71"/>
      <c r="ALQ37" s="71"/>
      <c r="ALR37" s="71"/>
      <c r="ALS37" s="71"/>
      <c r="ALT37" s="71"/>
      <c r="ALU37" s="71"/>
      <c r="ALV37" s="71"/>
      <c r="ALW37" s="71"/>
      <c r="ALX37" s="71"/>
      <c r="ALY37" s="71"/>
      <c r="ALZ37" s="71"/>
      <c r="AMA37" s="71"/>
      <c r="AMB37" s="71"/>
      <c r="AMC37" s="71"/>
      <c r="AMD37" s="71"/>
      <c r="AME37" s="71"/>
      <c r="AMF37" s="71"/>
      <c r="AMG37" s="71"/>
      <c r="AMH37" s="71"/>
      <c r="AMI37" s="71"/>
      <c r="AMJ37" s="71"/>
      <c r="AMK37" s="71"/>
    </row>
    <row r="38" spans="1:1025" ht="26.4" x14ac:dyDescent="0.25">
      <c r="A38" s="21" t="s">
        <v>162</v>
      </c>
      <c r="B38" s="139">
        <f>SUM(B39+B40)</f>
        <v>8493</v>
      </c>
      <c r="C38" s="139">
        <f t="shared" ref="C38:R38" si="10">SUM(C39+C40)</f>
        <v>436</v>
      </c>
      <c r="D38" s="139">
        <f t="shared" si="10"/>
        <v>0</v>
      </c>
      <c r="E38" s="139">
        <f t="shared" si="10"/>
        <v>0</v>
      </c>
      <c r="F38" s="139">
        <f t="shared" si="10"/>
        <v>1772</v>
      </c>
      <c r="G38" s="139">
        <f t="shared" si="10"/>
        <v>77</v>
      </c>
      <c r="H38" s="139">
        <f t="shared" si="10"/>
        <v>1</v>
      </c>
      <c r="I38" s="139">
        <f t="shared" si="10"/>
        <v>5943</v>
      </c>
      <c r="J38" s="139">
        <f t="shared" si="10"/>
        <v>29929</v>
      </c>
      <c r="K38" s="139">
        <f t="shared" si="10"/>
        <v>0</v>
      </c>
      <c r="L38" s="139">
        <f t="shared" si="10"/>
        <v>0</v>
      </c>
      <c r="M38" s="139">
        <f t="shared" si="10"/>
        <v>0</v>
      </c>
      <c r="N38" s="139">
        <f t="shared" si="10"/>
        <v>0</v>
      </c>
      <c r="O38" s="139">
        <f t="shared" si="10"/>
        <v>0</v>
      </c>
      <c r="P38" s="139">
        <f t="shared" si="10"/>
        <v>0</v>
      </c>
      <c r="Q38" s="139">
        <f t="shared" si="10"/>
        <v>1239</v>
      </c>
      <c r="R38" s="139">
        <f t="shared" si="10"/>
        <v>5317</v>
      </c>
    </row>
    <row r="39" spans="1:1025" ht="18" customHeight="1" x14ac:dyDescent="0.25">
      <c r="A39" s="11" t="s">
        <v>151</v>
      </c>
      <c r="B39" s="140">
        <v>4883</v>
      </c>
      <c r="C39" s="140">
        <v>0</v>
      </c>
      <c r="D39" s="140">
        <v>0</v>
      </c>
      <c r="E39" s="140">
        <v>0</v>
      </c>
      <c r="F39" s="140">
        <v>0</v>
      </c>
      <c r="G39" s="140">
        <v>0</v>
      </c>
      <c r="H39" s="140">
        <v>0</v>
      </c>
      <c r="I39" s="140">
        <v>5943</v>
      </c>
      <c r="J39" s="140">
        <v>29929</v>
      </c>
      <c r="K39" s="140"/>
      <c r="L39" s="140"/>
      <c r="M39" s="140"/>
      <c r="N39" s="140"/>
      <c r="O39" s="140"/>
      <c r="P39" s="140"/>
      <c r="Q39" s="133">
        <v>1239</v>
      </c>
      <c r="R39" s="140">
        <v>5317</v>
      </c>
    </row>
    <row r="40" spans="1:1025" ht="39.6" x14ac:dyDescent="0.25">
      <c r="A40" s="23" t="s">
        <v>152</v>
      </c>
      <c r="B40" s="140">
        <v>3610</v>
      </c>
      <c r="C40" s="140">
        <v>436</v>
      </c>
      <c r="D40" s="140">
        <v>0</v>
      </c>
      <c r="E40" s="140">
        <v>0</v>
      </c>
      <c r="F40" s="140">
        <v>1772</v>
      </c>
      <c r="G40" s="140">
        <v>77</v>
      </c>
      <c r="H40" s="140">
        <v>1</v>
      </c>
      <c r="I40" s="140">
        <v>0</v>
      </c>
      <c r="J40" s="151">
        <v>0</v>
      </c>
      <c r="K40" s="140"/>
      <c r="L40" s="140"/>
      <c r="M40" s="140"/>
      <c r="N40" s="140"/>
      <c r="O40" s="140"/>
      <c r="P40" s="140"/>
      <c r="Q40" s="140">
        <v>0</v>
      </c>
      <c r="R40" s="140">
        <v>0</v>
      </c>
    </row>
    <row r="41" spans="1:1025" ht="27.75" customHeight="1" x14ac:dyDescent="0.25">
      <c r="A41" s="9" t="s">
        <v>163</v>
      </c>
      <c r="B41" s="248">
        <f>SUM(B42+B43+B44)</f>
        <v>36124</v>
      </c>
      <c r="C41" s="139">
        <f t="shared" ref="C41:R41" si="11">SUM(C42+C43+C44)</f>
        <v>2601</v>
      </c>
      <c r="D41" s="139">
        <f t="shared" si="11"/>
        <v>13693</v>
      </c>
      <c r="E41" s="139">
        <f t="shared" si="11"/>
        <v>22431</v>
      </c>
      <c r="F41" s="139">
        <f t="shared" si="11"/>
        <v>28817</v>
      </c>
      <c r="G41" s="139">
        <f t="shared" si="11"/>
        <v>4189</v>
      </c>
      <c r="H41" s="139">
        <f t="shared" si="11"/>
        <v>467</v>
      </c>
      <c r="I41" s="139">
        <f t="shared" si="11"/>
        <v>0</v>
      </c>
      <c r="J41" s="139">
        <f t="shared" si="11"/>
        <v>0</v>
      </c>
      <c r="K41" s="139">
        <f t="shared" si="11"/>
        <v>0</v>
      </c>
      <c r="L41" s="139">
        <f t="shared" si="11"/>
        <v>0</v>
      </c>
      <c r="M41" s="139">
        <f t="shared" si="11"/>
        <v>0</v>
      </c>
      <c r="N41" s="139">
        <f t="shared" si="11"/>
        <v>0</v>
      </c>
      <c r="O41" s="139">
        <f t="shared" si="11"/>
        <v>0</v>
      </c>
      <c r="P41" s="139">
        <f t="shared" si="11"/>
        <v>0</v>
      </c>
      <c r="Q41" s="139">
        <f t="shared" si="11"/>
        <v>0</v>
      </c>
      <c r="R41" s="139">
        <f t="shared" si="11"/>
        <v>0</v>
      </c>
    </row>
    <row r="42" spans="1:1025" ht="26.4" x14ac:dyDescent="0.25">
      <c r="A42" s="11" t="s">
        <v>153</v>
      </c>
      <c r="B42" s="140">
        <v>7872</v>
      </c>
      <c r="C42" s="140">
        <v>0</v>
      </c>
      <c r="D42" s="140">
        <v>3223</v>
      </c>
      <c r="E42" s="140">
        <v>4649</v>
      </c>
      <c r="F42" s="140">
        <v>6445</v>
      </c>
      <c r="G42" s="140">
        <v>1295</v>
      </c>
      <c r="H42" s="140">
        <v>132</v>
      </c>
      <c r="I42" s="140">
        <v>0</v>
      </c>
      <c r="J42" s="140">
        <v>0</v>
      </c>
      <c r="K42" s="140"/>
      <c r="L42" s="140"/>
      <c r="M42" s="140"/>
      <c r="N42" s="140"/>
      <c r="O42" s="140"/>
      <c r="P42" s="140"/>
      <c r="Q42" s="140">
        <v>0</v>
      </c>
      <c r="R42" s="140">
        <v>0</v>
      </c>
    </row>
    <row r="43" spans="1:1025" ht="39" customHeight="1" x14ac:dyDescent="0.25">
      <c r="A43" s="11" t="s">
        <v>154</v>
      </c>
      <c r="B43" s="140">
        <v>13553</v>
      </c>
      <c r="C43" s="140">
        <v>1333</v>
      </c>
      <c r="D43" s="140">
        <v>5411</v>
      </c>
      <c r="E43" s="140">
        <v>8142</v>
      </c>
      <c r="F43" s="140">
        <v>11004</v>
      </c>
      <c r="G43" s="140">
        <v>1057</v>
      </c>
      <c r="H43" s="140">
        <v>159</v>
      </c>
      <c r="I43" s="140">
        <v>0</v>
      </c>
      <c r="J43" s="151">
        <v>0</v>
      </c>
      <c r="K43" s="140"/>
      <c r="L43" s="140"/>
      <c r="M43" s="140"/>
      <c r="N43" s="140"/>
      <c r="O43" s="140"/>
      <c r="P43" s="140"/>
      <c r="Q43" s="140">
        <v>0</v>
      </c>
      <c r="R43" s="140">
        <v>0</v>
      </c>
    </row>
    <row r="44" spans="1:1025" ht="28.5" customHeight="1" x14ac:dyDescent="0.25">
      <c r="A44" s="11" t="s">
        <v>155</v>
      </c>
      <c r="B44" s="251">
        <v>14699</v>
      </c>
      <c r="C44" s="140">
        <v>1268</v>
      </c>
      <c r="D44" s="140">
        <v>5059</v>
      </c>
      <c r="E44" s="140">
        <v>9640</v>
      </c>
      <c r="F44" s="133">
        <v>11368</v>
      </c>
      <c r="G44" s="195">
        <v>1837</v>
      </c>
      <c r="H44" s="133">
        <v>176</v>
      </c>
      <c r="I44" s="140">
        <v>0</v>
      </c>
      <c r="J44" s="140">
        <v>0</v>
      </c>
      <c r="K44" s="140"/>
      <c r="L44" s="140"/>
      <c r="M44" s="140"/>
      <c r="N44" s="140"/>
      <c r="O44" s="140"/>
      <c r="P44" s="140"/>
      <c r="Q44" s="140">
        <v>0</v>
      </c>
      <c r="R44" s="140">
        <v>0</v>
      </c>
    </row>
    <row r="45" spans="1:1025" ht="30" customHeight="1" x14ac:dyDescent="0.25">
      <c r="A45" s="12" t="s">
        <v>164</v>
      </c>
      <c r="B45" s="139">
        <f t="shared" ref="B45:R45" si="12">B46+B47</f>
        <v>4504</v>
      </c>
      <c r="C45" s="139">
        <f t="shared" si="12"/>
        <v>341</v>
      </c>
      <c r="D45" s="139">
        <f t="shared" si="12"/>
        <v>1418</v>
      </c>
      <c r="E45" s="139">
        <f t="shared" si="12"/>
        <v>812</v>
      </c>
      <c r="F45" s="139">
        <f t="shared" si="12"/>
        <v>1549</v>
      </c>
      <c r="G45" s="139">
        <f t="shared" si="12"/>
        <v>279</v>
      </c>
      <c r="H45" s="139">
        <f t="shared" si="12"/>
        <v>61</v>
      </c>
      <c r="I45" s="139">
        <f t="shared" si="12"/>
        <v>950</v>
      </c>
      <c r="J45" s="139">
        <f t="shared" si="12"/>
        <v>5000</v>
      </c>
      <c r="K45" s="139">
        <f t="shared" si="12"/>
        <v>0</v>
      </c>
      <c r="L45" s="139">
        <f t="shared" si="12"/>
        <v>0</v>
      </c>
      <c r="M45" s="139">
        <f t="shared" si="12"/>
        <v>0</v>
      </c>
      <c r="N45" s="139">
        <f t="shared" si="12"/>
        <v>0</v>
      </c>
      <c r="O45" s="139">
        <f t="shared" si="12"/>
        <v>0</v>
      </c>
      <c r="P45" s="139">
        <f t="shared" si="12"/>
        <v>0</v>
      </c>
      <c r="Q45" s="139">
        <f t="shared" si="12"/>
        <v>0</v>
      </c>
      <c r="R45" s="139">
        <f t="shared" si="12"/>
        <v>0</v>
      </c>
    </row>
    <row r="46" spans="1:1025" ht="27" customHeight="1" x14ac:dyDescent="0.25">
      <c r="A46" s="94" t="s">
        <v>156</v>
      </c>
      <c r="B46" s="140">
        <v>2274</v>
      </c>
      <c r="C46" s="140">
        <v>0</v>
      </c>
      <c r="D46" s="140">
        <v>0</v>
      </c>
      <c r="E46" s="140">
        <v>0</v>
      </c>
      <c r="F46" s="140">
        <v>0</v>
      </c>
      <c r="G46" s="140">
        <v>0</v>
      </c>
      <c r="H46" s="140">
        <v>0</v>
      </c>
      <c r="I46" s="140">
        <v>950</v>
      </c>
      <c r="J46" s="140">
        <v>5000</v>
      </c>
      <c r="K46" s="140"/>
      <c r="L46" s="140"/>
      <c r="M46" s="140"/>
      <c r="N46" s="140"/>
      <c r="O46" s="140"/>
      <c r="P46" s="140"/>
      <c r="Q46" s="140">
        <v>0</v>
      </c>
      <c r="R46" s="140">
        <v>0</v>
      </c>
    </row>
    <row r="47" spans="1:1025" ht="42.75" customHeight="1" x14ac:dyDescent="0.25">
      <c r="A47" s="95" t="s">
        <v>157</v>
      </c>
      <c r="B47" s="251">
        <v>2230</v>
      </c>
      <c r="C47" s="140">
        <v>341</v>
      </c>
      <c r="D47" s="140">
        <v>1418</v>
      </c>
      <c r="E47" s="140">
        <v>812</v>
      </c>
      <c r="F47" s="140">
        <v>1549</v>
      </c>
      <c r="G47" s="140">
        <v>279</v>
      </c>
      <c r="H47" s="140">
        <v>61</v>
      </c>
      <c r="I47" s="140">
        <v>0</v>
      </c>
      <c r="J47" s="140">
        <v>0</v>
      </c>
      <c r="K47" s="140"/>
      <c r="L47" s="140"/>
      <c r="M47" s="140"/>
      <c r="N47" s="140"/>
      <c r="O47" s="140"/>
      <c r="P47" s="140"/>
      <c r="Q47" s="140">
        <v>0</v>
      </c>
      <c r="R47" s="140">
        <v>0</v>
      </c>
    </row>
    <row r="48" spans="1:1025" ht="26.4" x14ac:dyDescent="0.25">
      <c r="A48" s="96" t="s">
        <v>168</v>
      </c>
      <c r="B48" s="192">
        <f>SUM(B9+B12+B15+B20)</f>
        <v>1271034</v>
      </c>
      <c r="C48" s="192">
        <f t="shared" ref="C48:R48" si="13">SUM(C9+C12+C15+C20)</f>
        <v>509206</v>
      </c>
      <c r="D48" s="192">
        <f t="shared" si="13"/>
        <v>697643</v>
      </c>
      <c r="E48" s="192">
        <f t="shared" si="13"/>
        <v>629990</v>
      </c>
      <c r="F48" s="192">
        <f t="shared" si="13"/>
        <v>316576</v>
      </c>
      <c r="G48" s="192">
        <f t="shared" si="13"/>
        <v>198193</v>
      </c>
      <c r="H48" s="192">
        <f t="shared" si="13"/>
        <v>62723</v>
      </c>
      <c r="I48" s="192">
        <f t="shared" si="13"/>
        <v>432073</v>
      </c>
      <c r="J48" s="192">
        <f t="shared" si="13"/>
        <v>1801614</v>
      </c>
      <c r="K48" s="192">
        <f t="shared" si="13"/>
        <v>554326</v>
      </c>
      <c r="L48" s="192">
        <f t="shared" si="13"/>
        <v>839772</v>
      </c>
      <c r="M48" s="192">
        <f t="shared" si="13"/>
        <v>15022</v>
      </c>
      <c r="N48" s="192">
        <f t="shared" si="13"/>
        <v>0</v>
      </c>
      <c r="O48" s="192">
        <f t="shared" si="13"/>
        <v>0</v>
      </c>
      <c r="P48" s="192">
        <f t="shared" si="13"/>
        <v>15022</v>
      </c>
      <c r="Q48" s="192">
        <f t="shared" si="13"/>
        <v>1056565</v>
      </c>
      <c r="R48" s="192">
        <f t="shared" si="13"/>
        <v>1581200</v>
      </c>
    </row>
  </sheetData>
  <mergeCells count="18">
    <mergeCell ref="Q5:Q6"/>
    <mergeCell ref="R5:R6"/>
    <mergeCell ref="B1:R1"/>
    <mergeCell ref="B2:R2"/>
    <mergeCell ref="B3:C3"/>
    <mergeCell ref="D3:E3"/>
    <mergeCell ref="F3:H3"/>
    <mergeCell ref="I3:R3"/>
    <mergeCell ref="G5:G6"/>
    <mergeCell ref="H5:H6"/>
    <mergeCell ref="I5:I6"/>
    <mergeCell ref="J5:J6"/>
    <mergeCell ref="F5:F6"/>
    <mergeCell ref="A2:A6"/>
    <mergeCell ref="B5:B6"/>
    <mergeCell ref="C5:C6"/>
    <mergeCell ref="D5:D6"/>
    <mergeCell ref="E5:E6"/>
  </mergeCells>
  <pageMargins left="0.75" right="0.75" top="1" bottom="1"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53"/>
  <sheetViews>
    <sheetView zoomScale="106" zoomScaleNormal="106" workbookViewId="0">
      <selection activeCell="J14" sqref="J14"/>
    </sheetView>
  </sheetViews>
  <sheetFormatPr defaultRowHeight="13.2" x14ac:dyDescent="0.25"/>
  <cols>
    <col min="1" max="1" width="53" style="28" customWidth="1"/>
    <col min="2" max="2" width="13" style="28" customWidth="1"/>
    <col min="3" max="3" width="9.6640625" style="28" customWidth="1"/>
    <col min="4" max="4" width="12.5546875" style="28" customWidth="1"/>
    <col min="5" max="5" width="11.5546875" style="28"/>
    <col min="6" max="6" width="11.44140625" style="28" customWidth="1"/>
    <col min="7" max="7" width="11" style="28" customWidth="1"/>
    <col min="8" max="8" width="15.33203125" style="28" customWidth="1"/>
    <col min="9" max="9" width="11.33203125" style="28" customWidth="1"/>
    <col min="10" max="1015" width="9.109375" style="28" customWidth="1"/>
  </cols>
  <sheetData>
    <row r="1" spans="1:8" x14ac:dyDescent="0.25">
      <c r="A1" s="328" t="s">
        <v>67</v>
      </c>
      <c r="B1" s="328"/>
      <c r="C1" s="328"/>
      <c r="D1" s="328"/>
      <c r="E1" s="328"/>
      <c r="F1" s="328"/>
      <c r="G1" s="328"/>
      <c r="H1" s="328"/>
    </row>
    <row r="2" spans="1:8" x14ac:dyDescent="0.25">
      <c r="A2" s="325" t="s">
        <v>0</v>
      </c>
      <c r="B2" s="329" t="s">
        <v>68</v>
      </c>
      <c r="C2" s="329"/>
      <c r="D2" s="329"/>
      <c r="E2" s="329"/>
      <c r="F2" s="329"/>
      <c r="G2" s="329"/>
      <c r="H2" s="311"/>
    </row>
    <row r="3" spans="1:8" ht="26.25" customHeight="1" x14ac:dyDescent="0.25">
      <c r="A3" s="326"/>
      <c r="B3" s="277" t="s">
        <v>69</v>
      </c>
      <c r="C3" s="277"/>
      <c r="D3" s="277" t="s">
        <v>70</v>
      </c>
      <c r="E3" s="277"/>
      <c r="F3" s="277"/>
      <c r="G3" s="277"/>
      <c r="H3" s="277" t="s">
        <v>71</v>
      </c>
    </row>
    <row r="4" spans="1:8" ht="25.5" customHeight="1" x14ac:dyDescent="0.25">
      <c r="A4" s="326"/>
      <c r="B4" s="275" t="s">
        <v>24</v>
      </c>
      <c r="C4" s="275" t="s">
        <v>60</v>
      </c>
      <c r="D4" s="275" t="s">
        <v>24</v>
      </c>
      <c r="E4" s="275" t="s">
        <v>72</v>
      </c>
      <c r="F4" s="277" t="s">
        <v>59</v>
      </c>
      <c r="G4" s="277"/>
      <c r="H4" s="277"/>
    </row>
    <row r="5" spans="1:8" ht="30.75" customHeight="1" x14ac:dyDescent="0.25">
      <c r="A5" s="326"/>
      <c r="B5" s="275"/>
      <c r="C5" s="275"/>
      <c r="D5" s="275"/>
      <c r="E5" s="275"/>
      <c r="F5" s="275" t="s">
        <v>24</v>
      </c>
      <c r="G5" s="306" t="s">
        <v>72</v>
      </c>
      <c r="H5" s="277"/>
    </row>
    <row r="6" spans="1:8" ht="47.25" customHeight="1" x14ac:dyDescent="0.25">
      <c r="A6" s="327"/>
      <c r="B6" s="275"/>
      <c r="C6" s="275"/>
      <c r="D6" s="275"/>
      <c r="E6" s="275"/>
      <c r="F6" s="275"/>
      <c r="G6" s="306"/>
      <c r="H6" s="277"/>
    </row>
    <row r="7" spans="1:8" ht="12" customHeight="1" x14ac:dyDescent="0.25">
      <c r="A7" s="211" t="s">
        <v>73</v>
      </c>
      <c r="B7" s="55">
        <v>68</v>
      </c>
      <c r="C7" s="55">
        <v>69</v>
      </c>
      <c r="D7" s="55">
        <v>70</v>
      </c>
      <c r="E7" s="55">
        <v>71</v>
      </c>
      <c r="F7" s="222">
        <v>72</v>
      </c>
      <c r="G7" s="55">
        <v>73</v>
      </c>
      <c r="H7" s="55">
        <v>74</v>
      </c>
    </row>
    <row r="8" spans="1:8" ht="13.8" x14ac:dyDescent="0.25">
      <c r="A8" s="89" t="s">
        <v>134</v>
      </c>
      <c r="B8" s="85">
        <f>SUM(B9+B10)</f>
        <v>194145</v>
      </c>
      <c r="C8" s="85">
        <f t="shared" ref="C8:H8" si="0">SUM(C9+C10)</f>
        <v>94432</v>
      </c>
      <c r="D8" s="85">
        <f t="shared" si="0"/>
        <v>557758</v>
      </c>
      <c r="E8" s="85">
        <f t="shared" si="0"/>
        <v>413586</v>
      </c>
      <c r="F8" s="85">
        <f t="shared" si="0"/>
        <v>321936</v>
      </c>
      <c r="G8" s="85">
        <f t="shared" si="0"/>
        <v>178580</v>
      </c>
      <c r="H8" s="85">
        <f t="shared" si="0"/>
        <v>141</v>
      </c>
    </row>
    <row r="9" spans="1:8" ht="13.8" x14ac:dyDescent="0.25">
      <c r="A9" s="81" t="s">
        <v>127</v>
      </c>
      <c r="B9" s="115">
        <v>80906</v>
      </c>
      <c r="C9" s="115">
        <v>1002</v>
      </c>
      <c r="D9" s="4">
        <v>169845</v>
      </c>
      <c r="E9" s="115">
        <v>195792</v>
      </c>
      <c r="F9" s="115">
        <v>0</v>
      </c>
      <c r="G9" s="115">
        <v>0</v>
      </c>
      <c r="H9" s="115">
        <v>141</v>
      </c>
    </row>
    <row r="10" spans="1:8" ht="17.25" customHeight="1" x14ac:dyDescent="0.25">
      <c r="A10" s="81" t="s">
        <v>132</v>
      </c>
      <c r="B10" s="115">
        <v>113239</v>
      </c>
      <c r="C10" s="115">
        <v>93430</v>
      </c>
      <c r="D10" s="56">
        <v>387913</v>
      </c>
      <c r="E10" s="115">
        <v>217794</v>
      </c>
      <c r="F10" s="115">
        <v>321936</v>
      </c>
      <c r="G10" s="115">
        <v>178580</v>
      </c>
      <c r="H10" s="115">
        <v>0</v>
      </c>
    </row>
    <row r="11" spans="1:8" ht="15" customHeight="1" x14ac:dyDescent="0.25">
      <c r="A11" s="89" t="s">
        <v>133</v>
      </c>
      <c r="B11" s="85">
        <f>SUM(B12+B13)</f>
        <v>7009556</v>
      </c>
      <c r="C11" s="85">
        <f t="shared" ref="C11:H11" si="1">SUM(C12+C13)</f>
        <v>4175946</v>
      </c>
      <c r="D11" s="85">
        <f t="shared" si="1"/>
        <v>11148580</v>
      </c>
      <c r="E11" s="85">
        <f t="shared" si="1"/>
        <v>7844563</v>
      </c>
      <c r="F11" s="85">
        <f t="shared" si="1"/>
        <v>6043732</v>
      </c>
      <c r="G11" s="85">
        <f t="shared" si="1"/>
        <v>4798791</v>
      </c>
      <c r="H11" s="85">
        <f t="shared" si="1"/>
        <v>10064</v>
      </c>
    </row>
    <row r="12" spans="1:8" ht="16.5" customHeight="1" x14ac:dyDescent="0.25">
      <c r="A12" s="81" t="s">
        <v>136</v>
      </c>
      <c r="B12" s="115">
        <v>2677302</v>
      </c>
      <c r="C12" s="115">
        <v>1325241</v>
      </c>
      <c r="D12" s="115">
        <v>4744087</v>
      </c>
      <c r="E12" s="115">
        <v>2861444</v>
      </c>
      <c r="F12" s="115">
        <v>2159032</v>
      </c>
      <c r="G12" s="115">
        <v>1586303</v>
      </c>
      <c r="H12" s="115">
        <v>4955</v>
      </c>
    </row>
    <row r="13" spans="1:8" ht="16.5" customHeight="1" x14ac:dyDescent="0.25">
      <c r="A13" s="81" t="s">
        <v>135</v>
      </c>
      <c r="B13" s="115">
        <v>4332254</v>
      </c>
      <c r="C13" s="115">
        <v>2850705</v>
      </c>
      <c r="D13" s="115">
        <v>6404493</v>
      </c>
      <c r="E13" s="115">
        <v>4983119</v>
      </c>
      <c r="F13" s="115">
        <v>3884700</v>
      </c>
      <c r="G13" s="115">
        <v>3212488</v>
      </c>
      <c r="H13" s="115">
        <v>5109</v>
      </c>
    </row>
    <row r="14" spans="1:8" ht="27.75" customHeight="1" x14ac:dyDescent="0.25">
      <c r="A14" s="89" t="s">
        <v>158</v>
      </c>
      <c r="B14" s="97">
        <f t="shared" ref="B14:H14" si="2">SUM(B15+B16+B17+B18)</f>
        <v>6021800</v>
      </c>
      <c r="C14" s="97">
        <f t="shared" si="2"/>
        <v>3507189</v>
      </c>
      <c r="D14" s="97">
        <f t="shared" si="2"/>
        <v>10631555</v>
      </c>
      <c r="E14" s="97">
        <f t="shared" si="2"/>
        <v>8549947</v>
      </c>
      <c r="F14" s="97">
        <f t="shared" si="2"/>
        <v>5526516</v>
      </c>
      <c r="G14" s="97">
        <f t="shared" si="2"/>
        <v>4631046</v>
      </c>
      <c r="H14" s="97">
        <f t="shared" si="2"/>
        <v>24381</v>
      </c>
    </row>
    <row r="15" spans="1:8" ht="25.5" customHeight="1" x14ac:dyDescent="0.25">
      <c r="A15" s="11" t="s">
        <v>137</v>
      </c>
      <c r="B15" s="193">
        <v>1150783</v>
      </c>
      <c r="C15" s="193">
        <v>166</v>
      </c>
      <c r="D15" s="193">
        <v>2133740</v>
      </c>
      <c r="E15" s="193">
        <v>1519314</v>
      </c>
      <c r="F15" s="193">
        <v>0</v>
      </c>
      <c r="G15" s="193">
        <v>0</v>
      </c>
      <c r="H15" s="193">
        <v>21223</v>
      </c>
    </row>
    <row r="16" spans="1:8" ht="38.25" customHeight="1" x14ac:dyDescent="0.25">
      <c r="A16" s="11" t="s">
        <v>138</v>
      </c>
      <c r="B16" s="245">
        <v>611613</v>
      </c>
      <c r="C16" s="245">
        <v>4941</v>
      </c>
      <c r="D16" s="245">
        <v>1182539</v>
      </c>
      <c r="E16" s="245">
        <v>895251</v>
      </c>
      <c r="F16" s="245">
        <v>70209</v>
      </c>
      <c r="G16" s="245">
        <v>6241</v>
      </c>
      <c r="H16" s="245">
        <v>3150</v>
      </c>
    </row>
    <row r="17" spans="1:1015" ht="29.25" customHeight="1" x14ac:dyDescent="0.25">
      <c r="A17" s="90" t="s">
        <v>139</v>
      </c>
      <c r="B17" s="114">
        <f>B43</f>
        <v>97098</v>
      </c>
      <c r="C17" s="114">
        <f t="shared" ref="C17:H17" si="3">C43</f>
        <v>5517</v>
      </c>
      <c r="D17" s="114">
        <f t="shared" si="3"/>
        <v>135284</v>
      </c>
      <c r="E17" s="114">
        <f t="shared" si="3"/>
        <v>120025</v>
      </c>
      <c r="F17" s="114">
        <f t="shared" si="3"/>
        <v>4387</v>
      </c>
      <c r="G17" s="114">
        <f t="shared" si="3"/>
        <v>4018</v>
      </c>
      <c r="H17" s="114">
        <f t="shared" si="3"/>
        <v>0</v>
      </c>
    </row>
    <row r="18" spans="1:1015" ht="15" customHeight="1" x14ac:dyDescent="0.25">
      <c r="A18" s="11" t="s">
        <v>140</v>
      </c>
      <c r="B18" s="101">
        <v>4162306</v>
      </c>
      <c r="C18" s="101">
        <v>3496565</v>
      </c>
      <c r="D18" s="101">
        <v>7179992</v>
      </c>
      <c r="E18" s="101">
        <v>6015357</v>
      </c>
      <c r="F18" s="101">
        <v>5451920</v>
      </c>
      <c r="G18" s="101">
        <v>4620787</v>
      </c>
      <c r="H18" s="101">
        <v>8</v>
      </c>
    </row>
    <row r="19" spans="1:1015" ht="15.75" customHeight="1" x14ac:dyDescent="0.25">
      <c r="A19" s="89" t="s">
        <v>159</v>
      </c>
      <c r="B19" s="85">
        <f>SUM(B20+B21+B24+B25+B26+B27+B32)</f>
        <v>68985</v>
      </c>
      <c r="C19" s="85">
        <f t="shared" ref="C19:H19" si="4">SUM(C20+C21+C24+C25+C26+C27+C32)</f>
        <v>11</v>
      </c>
      <c r="D19" s="85">
        <f t="shared" si="4"/>
        <v>701568</v>
      </c>
      <c r="E19" s="85">
        <f t="shared" si="4"/>
        <v>109523</v>
      </c>
      <c r="F19" s="85">
        <f t="shared" si="4"/>
        <v>0</v>
      </c>
      <c r="G19" s="85">
        <f t="shared" si="4"/>
        <v>0</v>
      </c>
      <c r="H19" s="85">
        <f t="shared" si="4"/>
        <v>2802</v>
      </c>
    </row>
    <row r="20" spans="1:1015" ht="24.75" customHeight="1" x14ac:dyDescent="0.25">
      <c r="A20" s="92" t="s">
        <v>141</v>
      </c>
      <c r="B20" s="115">
        <v>19224</v>
      </c>
      <c r="C20" s="115">
        <v>0</v>
      </c>
      <c r="D20" s="115">
        <v>60356</v>
      </c>
      <c r="E20" s="115">
        <v>27373</v>
      </c>
      <c r="F20" s="115">
        <v>0</v>
      </c>
      <c r="G20" s="115">
        <v>0</v>
      </c>
      <c r="H20" s="115">
        <v>3</v>
      </c>
    </row>
    <row r="21" spans="1:1015" ht="30.75" customHeight="1" x14ac:dyDescent="0.25">
      <c r="A21" s="91" t="s">
        <v>170</v>
      </c>
      <c r="B21" s="86">
        <f>SUM(B22+B23)</f>
        <v>19112</v>
      </c>
      <c r="C21" s="86">
        <f t="shared" ref="C21:H21" si="5">SUM(C22+C23)</f>
        <v>11</v>
      </c>
      <c r="D21" s="86">
        <f t="shared" si="5"/>
        <v>552717</v>
      </c>
      <c r="E21" s="86">
        <f t="shared" si="5"/>
        <v>48329</v>
      </c>
      <c r="F21" s="86">
        <f t="shared" si="5"/>
        <v>0</v>
      </c>
      <c r="G21" s="86">
        <f t="shared" si="5"/>
        <v>0</v>
      </c>
      <c r="H21" s="86">
        <f t="shared" si="5"/>
        <v>1509</v>
      </c>
    </row>
    <row r="22" spans="1:1015" ht="30" customHeight="1" x14ac:dyDescent="0.25">
      <c r="A22" s="16" t="s">
        <v>143</v>
      </c>
      <c r="B22" s="87">
        <v>6714</v>
      </c>
      <c r="C22" s="87">
        <v>11</v>
      </c>
      <c r="D22" s="87">
        <v>510987</v>
      </c>
      <c r="E22" s="87">
        <v>44132</v>
      </c>
      <c r="F22" s="87">
        <v>0</v>
      </c>
      <c r="G22" s="87">
        <v>0</v>
      </c>
      <c r="H22" s="87">
        <v>1509</v>
      </c>
    </row>
    <row r="23" spans="1:1015" ht="16.5" customHeight="1" x14ac:dyDescent="0.25">
      <c r="A23" s="16" t="s">
        <v>144</v>
      </c>
      <c r="B23" s="115">
        <v>12398</v>
      </c>
      <c r="C23" s="115">
        <v>0</v>
      </c>
      <c r="D23" s="115">
        <v>41730</v>
      </c>
      <c r="E23" s="115">
        <v>4197</v>
      </c>
      <c r="F23" s="115">
        <v>0</v>
      </c>
      <c r="G23" s="115">
        <v>0</v>
      </c>
      <c r="H23" s="115">
        <v>0</v>
      </c>
    </row>
    <row r="24" spans="1:1015" ht="15.75" customHeight="1" x14ac:dyDescent="0.25">
      <c r="A24" s="92" t="s">
        <v>145</v>
      </c>
      <c r="B24" s="115">
        <v>1115</v>
      </c>
      <c r="C24" s="115">
        <v>0</v>
      </c>
      <c r="D24" s="115">
        <v>1288</v>
      </c>
      <c r="E24" s="115">
        <v>986</v>
      </c>
      <c r="F24" s="115">
        <v>0</v>
      </c>
      <c r="G24" s="115">
        <v>0</v>
      </c>
      <c r="H24" s="115">
        <v>0</v>
      </c>
    </row>
    <row r="25" spans="1:1015" ht="26.4" x14ac:dyDescent="0.25">
      <c r="A25" s="92" t="s">
        <v>146</v>
      </c>
      <c r="B25" s="115">
        <v>3989</v>
      </c>
      <c r="C25" s="115">
        <v>0</v>
      </c>
      <c r="D25" s="115">
        <v>20030</v>
      </c>
      <c r="E25" s="115">
        <v>0</v>
      </c>
      <c r="F25" s="115">
        <v>0</v>
      </c>
      <c r="G25" s="115">
        <v>0</v>
      </c>
      <c r="H25" s="115">
        <v>0</v>
      </c>
    </row>
    <row r="26" spans="1:1015" ht="13.8" x14ac:dyDescent="0.25">
      <c r="A26" s="93" t="s">
        <v>147</v>
      </c>
      <c r="B26" s="86"/>
      <c r="C26" s="19"/>
      <c r="D26" s="86"/>
      <c r="E26" s="86"/>
      <c r="F26" s="86"/>
      <c r="G26" s="86"/>
      <c r="H26" s="86"/>
    </row>
    <row r="27" spans="1:1015" ht="13.8" x14ac:dyDescent="0.25">
      <c r="A27" s="9" t="s">
        <v>160</v>
      </c>
      <c r="B27" s="86">
        <f>SUM(B30)</f>
        <v>21955</v>
      </c>
      <c r="C27" s="86">
        <f t="shared" ref="C27:H27" si="6">SUM(C30)</f>
        <v>0</v>
      </c>
      <c r="D27" s="86">
        <f t="shared" si="6"/>
        <v>59053</v>
      </c>
      <c r="E27" s="86">
        <f t="shared" si="6"/>
        <v>28534</v>
      </c>
      <c r="F27" s="86">
        <f t="shared" si="6"/>
        <v>0</v>
      </c>
      <c r="G27" s="86">
        <f t="shared" si="6"/>
        <v>0</v>
      </c>
      <c r="H27" s="86">
        <f t="shared" si="6"/>
        <v>1290</v>
      </c>
    </row>
    <row r="28" spans="1:1015" ht="25.5" customHeight="1" x14ac:dyDescent="0.25">
      <c r="A28" s="11" t="s">
        <v>148</v>
      </c>
      <c r="B28" s="115">
        <v>311640</v>
      </c>
      <c r="C28" s="115">
        <v>0</v>
      </c>
      <c r="D28" s="115">
        <v>588290</v>
      </c>
      <c r="E28" s="115">
        <v>409284</v>
      </c>
      <c r="F28" s="115">
        <v>0</v>
      </c>
      <c r="G28" s="115">
        <v>0</v>
      </c>
      <c r="H28" s="115">
        <v>268</v>
      </c>
    </row>
    <row r="29" spans="1:1015" ht="39.6" x14ac:dyDescent="0.25">
      <c r="A29" s="11" t="s">
        <v>149</v>
      </c>
      <c r="B29" s="115">
        <v>66282</v>
      </c>
      <c r="C29" s="115">
        <v>0</v>
      </c>
      <c r="D29" s="115">
        <v>126395</v>
      </c>
      <c r="E29" s="115">
        <v>115888</v>
      </c>
      <c r="F29" s="115">
        <v>0</v>
      </c>
      <c r="G29" s="115">
        <v>0</v>
      </c>
      <c r="H29" s="115">
        <v>3150</v>
      </c>
    </row>
    <row r="30" spans="1:1015" ht="26.4" x14ac:dyDescent="0.25">
      <c r="A30" s="11" t="s">
        <v>150</v>
      </c>
      <c r="B30" s="115">
        <v>21955</v>
      </c>
      <c r="C30" s="115">
        <v>0</v>
      </c>
      <c r="D30" s="115">
        <v>59053</v>
      </c>
      <c r="E30" s="115">
        <v>28534</v>
      </c>
      <c r="F30" s="115">
        <v>0</v>
      </c>
      <c r="G30" s="115">
        <v>0</v>
      </c>
      <c r="H30" s="115">
        <v>1290</v>
      </c>
    </row>
    <row r="31" spans="1:1015" s="98" customFormat="1" ht="13.8" x14ac:dyDescent="0.25">
      <c r="A31" s="109" t="s">
        <v>165</v>
      </c>
      <c r="B31" s="85">
        <f>SUM(B28+B29+B30)</f>
        <v>399877</v>
      </c>
      <c r="C31" s="85">
        <f t="shared" ref="C31:H31" si="7">SUM(C28+C29+C30)</f>
        <v>0</v>
      </c>
      <c r="D31" s="85">
        <f t="shared" si="7"/>
        <v>773738</v>
      </c>
      <c r="E31" s="85">
        <f t="shared" si="7"/>
        <v>553706</v>
      </c>
      <c r="F31" s="85">
        <f t="shared" si="7"/>
        <v>0</v>
      </c>
      <c r="G31" s="85">
        <f t="shared" si="7"/>
        <v>0</v>
      </c>
      <c r="H31" s="85">
        <f t="shared" si="7"/>
        <v>4708</v>
      </c>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c r="GL31" s="71"/>
      <c r="GM31" s="71"/>
      <c r="GN31" s="71"/>
      <c r="GO31" s="71"/>
      <c r="GP31" s="71"/>
      <c r="GQ31" s="71"/>
      <c r="GR31" s="71"/>
      <c r="GS31" s="71"/>
      <c r="GT31" s="71"/>
      <c r="GU31" s="71"/>
      <c r="GV31" s="71"/>
      <c r="GW31" s="71"/>
      <c r="GX31" s="71"/>
      <c r="GY31" s="71"/>
      <c r="GZ31" s="71"/>
      <c r="HA31" s="71"/>
      <c r="HB31" s="71"/>
      <c r="HC31" s="71"/>
      <c r="HD31" s="71"/>
      <c r="HE31" s="71"/>
      <c r="HF31" s="71"/>
      <c r="HG31" s="71"/>
      <c r="HH31" s="71"/>
      <c r="HI31" s="71"/>
      <c r="HJ31" s="71"/>
      <c r="HK31" s="71"/>
      <c r="HL31" s="71"/>
      <c r="HM31" s="71"/>
      <c r="HN31" s="71"/>
      <c r="HO31" s="71"/>
      <c r="HP31" s="71"/>
      <c r="HQ31" s="71"/>
      <c r="HR31" s="71"/>
      <c r="HS31" s="71"/>
      <c r="HT31" s="71"/>
      <c r="HU31" s="71"/>
      <c r="HV31" s="71"/>
      <c r="HW31" s="71"/>
      <c r="HX31" s="71"/>
      <c r="HY31" s="71"/>
      <c r="HZ31" s="71"/>
      <c r="IA31" s="71"/>
      <c r="IB31" s="71"/>
      <c r="IC31" s="71"/>
      <c r="ID31" s="71"/>
      <c r="IE31" s="71"/>
      <c r="IF31" s="71"/>
      <c r="IG31" s="71"/>
      <c r="IH31" s="71"/>
      <c r="II31" s="71"/>
      <c r="IJ31" s="71"/>
      <c r="IK31" s="71"/>
      <c r="IL31" s="71"/>
      <c r="IM31" s="71"/>
      <c r="IN31" s="71"/>
      <c r="IO31" s="71"/>
      <c r="IP31" s="71"/>
      <c r="IQ31" s="71"/>
      <c r="IR31" s="71"/>
      <c r="IS31" s="71"/>
      <c r="IT31" s="71"/>
      <c r="IU31" s="71"/>
      <c r="IV31" s="71"/>
      <c r="IW31" s="71"/>
      <c r="IX31" s="71"/>
      <c r="IY31" s="71"/>
      <c r="IZ31" s="71"/>
      <c r="JA31" s="71"/>
      <c r="JB31" s="71"/>
      <c r="JC31" s="71"/>
      <c r="JD31" s="71"/>
      <c r="JE31" s="71"/>
      <c r="JF31" s="71"/>
      <c r="JG31" s="71"/>
      <c r="JH31" s="71"/>
      <c r="JI31" s="71"/>
      <c r="JJ31" s="71"/>
      <c r="JK31" s="71"/>
      <c r="JL31" s="71"/>
      <c r="JM31" s="71"/>
      <c r="JN31" s="71"/>
      <c r="JO31" s="71"/>
      <c r="JP31" s="71"/>
      <c r="JQ31" s="71"/>
      <c r="JR31" s="71"/>
      <c r="JS31" s="71"/>
      <c r="JT31" s="71"/>
      <c r="JU31" s="71"/>
      <c r="JV31" s="71"/>
      <c r="JW31" s="71"/>
      <c r="JX31" s="71"/>
      <c r="JY31" s="71"/>
      <c r="JZ31" s="71"/>
      <c r="KA31" s="71"/>
      <c r="KB31" s="71"/>
      <c r="KC31" s="71"/>
      <c r="KD31" s="71"/>
      <c r="KE31" s="71"/>
      <c r="KF31" s="71"/>
      <c r="KG31" s="71"/>
      <c r="KH31" s="71"/>
      <c r="KI31" s="71"/>
      <c r="KJ31" s="71"/>
      <c r="KK31" s="71"/>
      <c r="KL31" s="71"/>
      <c r="KM31" s="71"/>
      <c r="KN31" s="71"/>
      <c r="KO31" s="71"/>
      <c r="KP31" s="71"/>
      <c r="KQ31" s="71"/>
      <c r="KR31" s="71"/>
      <c r="KS31" s="71"/>
      <c r="KT31" s="71"/>
      <c r="KU31" s="71"/>
      <c r="KV31" s="71"/>
      <c r="KW31" s="71"/>
      <c r="KX31" s="71"/>
      <c r="KY31" s="71"/>
      <c r="KZ31" s="71"/>
      <c r="LA31" s="71"/>
      <c r="LB31" s="71"/>
      <c r="LC31" s="71"/>
      <c r="LD31" s="71"/>
      <c r="LE31" s="71"/>
      <c r="LF31" s="71"/>
      <c r="LG31" s="71"/>
      <c r="LH31" s="71"/>
      <c r="LI31" s="71"/>
      <c r="LJ31" s="71"/>
      <c r="LK31" s="71"/>
      <c r="LL31" s="71"/>
      <c r="LM31" s="71"/>
      <c r="LN31" s="71"/>
      <c r="LO31" s="71"/>
      <c r="LP31" s="71"/>
      <c r="LQ31" s="71"/>
      <c r="LR31" s="71"/>
      <c r="LS31" s="71"/>
      <c r="LT31" s="71"/>
      <c r="LU31" s="71"/>
      <c r="LV31" s="71"/>
      <c r="LW31" s="71"/>
      <c r="LX31" s="71"/>
      <c r="LY31" s="71"/>
      <c r="LZ31" s="71"/>
      <c r="MA31" s="71"/>
      <c r="MB31" s="71"/>
      <c r="MC31" s="71"/>
      <c r="MD31" s="71"/>
      <c r="ME31" s="71"/>
      <c r="MF31" s="71"/>
      <c r="MG31" s="71"/>
      <c r="MH31" s="71"/>
      <c r="MI31" s="71"/>
      <c r="MJ31" s="71"/>
      <c r="MK31" s="71"/>
      <c r="ML31" s="71"/>
      <c r="MM31" s="71"/>
      <c r="MN31" s="71"/>
      <c r="MO31" s="71"/>
      <c r="MP31" s="71"/>
      <c r="MQ31" s="71"/>
      <c r="MR31" s="71"/>
      <c r="MS31" s="71"/>
      <c r="MT31" s="71"/>
      <c r="MU31" s="71"/>
      <c r="MV31" s="71"/>
      <c r="MW31" s="71"/>
      <c r="MX31" s="71"/>
      <c r="MY31" s="71"/>
      <c r="MZ31" s="71"/>
      <c r="NA31" s="71"/>
      <c r="NB31" s="71"/>
      <c r="NC31" s="71"/>
      <c r="ND31" s="71"/>
      <c r="NE31" s="71"/>
      <c r="NF31" s="71"/>
      <c r="NG31" s="71"/>
      <c r="NH31" s="71"/>
      <c r="NI31" s="71"/>
      <c r="NJ31" s="71"/>
      <c r="NK31" s="71"/>
      <c r="NL31" s="71"/>
      <c r="NM31" s="71"/>
      <c r="NN31" s="71"/>
      <c r="NO31" s="71"/>
      <c r="NP31" s="71"/>
      <c r="NQ31" s="71"/>
      <c r="NR31" s="71"/>
      <c r="NS31" s="71"/>
      <c r="NT31" s="71"/>
      <c r="NU31" s="71"/>
      <c r="NV31" s="71"/>
      <c r="NW31" s="71"/>
      <c r="NX31" s="71"/>
      <c r="NY31" s="71"/>
      <c r="NZ31" s="71"/>
      <c r="OA31" s="71"/>
      <c r="OB31" s="71"/>
      <c r="OC31" s="71"/>
      <c r="OD31" s="71"/>
      <c r="OE31" s="71"/>
      <c r="OF31" s="71"/>
      <c r="OG31" s="71"/>
      <c r="OH31" s="71"/>
      <c r="OI31" s="71"/>
      <c r="OJ31" s="71"/>
      <c r="OK31" s="71"/>
      <c r="OL31" s="71"/>
      <c r="OM31" s="71"/>
      <c r="ON31" s="71"/>
      <c r="OO31" s="71"/>
      <c r="OP31" s="71"/>
      <c r="OQ31" s="71"/>
      <c r="OR31" s="71"/>
      <c r="OS31" s="71"/>
      <c r="OT31" s="71"/>
      <c r="OU31" s="71"/>
      <c r="OV31" s="71"/>
      <c r="OW31" s="71"/>
      <c r="OX31" s="71"/>
      <c r="OY31" s="71"/>
      <c r="OZ31" s="71"/>
      <c r="PA31" s="71"/>
      <c r="PB31" s="71"/>
      <c r="PC31" s="71"/>
      <c r="PD31" s="71"/>
      <c r="PE31" s="71"/>
      <c r="PF31" s="71"/>
      <c r="PG31" s="71"/>
      <c r="PH31" s="71"/>
      <c r="PI31" s="71"/>
      <c r="PJ31" s="71"/>
      <c r="PK31" s="71"/>
      <c r="PL31" s="71"/>
      <c r="PM31" s="71"/>
      <c r="PN31" s="71"/>
      <c r="PO31" s="71"/>
      <c r="PP31" s="71"/>
      <c r="PQ31" s="71"/>
      <c r="PR31" s="71"/>
      <c r="PS31" s="71"/>
      <c r="PT31" s="71"/>
      <c r="PU31" s="71"/>
      <c r="PV31" s="71"/>
      <c r="PW31" s="71"/>
      <c r="PX31" s="71"/>
      <c r="PY31" s="71"/>
      <c r="PZ31" s="71"/>
      <c r="QA31" s="71"/>
      <c r="QB31" s="71"/>
      <c r="QC31" s="71"/>
      <c r="QD31" s="71"/>
      <c r="QE31" s="71"/>
      <c r="QF31" s="71"/>
      <c r="QG31" s="71"/>
      <c r="QH31" s="71"/>
      <c r="QI31" s="71"/>
      <c r="QJ31" s="71"/>
      <c r="QK31" s="71"/>
      <c r="QL31" s="71"/>
      <c r="QM31" s="71"/>
      <c r="QN31" s="71"/>
      <c r="QO31" s="71"/>
      <c r="QP31" s="71"/>
      <c r="QQ31" s="71"/>
      <c r="QR31" s="71"/>
      <c r="QS31" s="71"/>
      <c r="QT31" s="71"/>
      <c r="QU31" s="71"/>
      <c r="QV31" s="71"/>
      <c r="QW31" s="71"/>
      <c r="QX31" s="71"/>
      <c r="QY31" s="71"/>
      <c r="QZ31" s="71"/>
      <c r="RA31" s="71"/>
      <c r="RB31" s="71"/>
      <c r="RC31" s="71"/>
      <c r="RD31" s="71"/>
      <c r="RE31" s="71"/>
      <c r="RF31" s="71"/>
      <c r="RG31" s="71"/>
      <c r="RH31" s="71"/>
      <c r="RI31" s="71"/>
      <c r="RJ31" s="71"/>
      <c r="RK31" s="71"/>
      <c r="RL31" s="71"/>
      <c r="RM31" s="71"/>
      <c r="RN31" s="71"/>
      <c r="RO31" s="71"/>
      <c r="RP31" s="71"/>
      <c r="RQ31" s="71"/>
      <c r="RR31" s="71"/>
      <c r="RS31" s="71"/>
      <c r="RT31" s="71"/>
      <c r="RU31" s="71"/>
      <c r="RV31" s="71"/>
      <c r="RW31" s="71"/>
      <c r="RX31" s="71"/>
      <c r="RY31" s="71"/>
      <c r="RZ31" s="71"/>
      <c r="SA31" s="71"/>
      <c r="SB31" s="71"/>
      <c r="SC31" s="71"/>
      <c r="SD31" s="71"/>
      <c r="SE31" s="71"/>
      <c r="SF31" s="71"/>
      <c r="SG31" s="71"/>
      <c r="SH31" s="71"/>
      <c r="SI31" s="71"/>
      <c r="SJ31" s="71"/>
      <c r="SK31" s="71"/>
      <c r="SL31" s="71"/>
      <c r="SM31" s="71"/>
      <c r="SN31" s="71"/>
      <c r="SO31" s="71"/>
      <c r="SP31" s="71"/>
      <c r="SQ31" s="71"/>
      <c r="SR31" s="71"/>
      <c r="SS31" s="71"/>
      <c r="ST31" s="71"/>
      <c r="SU31" s="71"/>
      <c r="SV31" s="71"/>
      <c r="SW31" s="71"/>
      <c r="SX31" s="71"/>
      <c r="SY31" s="71"/>
      <c r="SZ31" s="71"/>
      <c r="TA31" s="71"/>
      <c r="TB31" s="71"/>
      <c r="TC31" s="71"/>
      <c r="TD31" s="71"/>
      <c r="TE31" s="71"/>
      <c r="TF31" s="71"/>
      <c r="TG31" s="71"/>
      <c r="TH31" s="71"/>
      <c r="TI31" s="71"/>
      <c r="TJ31" s="71"/>
      <c r="TK31" s="71"/>
      <c r="TL31" s="71"/>
      <c r="TM31" s="71"/>
      <c r="TN31" s="71"/>
      <c r="TO31" s="71"/>
      <c r="TP31" s="71"/>
      <c r="TQ31" s="71"/>
      <c r="TR31" s="71"/>
      <c r="TS31" s="71"/>
      <c r="TT31" s="71"/>
      <c r="TU31" s="71"/>
      <c r="TV31" s="71"/>
      <c r="TW31" s="71"/>
      <c r="TX31" s="71"/>
      <c r="TY31" s="71"/>
      <c r="TZ31" s="71"/>
      <c r="UA31" s="71"/>
      <c r="UB31" s="71"/>
      <c r="UC31" s="71"/>
      <c r="UD31" s="71"/>
      <c r="UE31" s="71"/>
      <c r="UF31" s="71"/>
      <c r="UG31" s="71"/>
      <c r="UH31" s="71"/>
      <c r="UI31" s="71"/>
      <c r="UJ31" s="71"/>
      <c r="UK31" s="71"/>
      <c r="UL31" s="71"/>
      <c r="UM31" s="71"/>
      <c r="UN31" s="71"/>
      <c r="UO31" s="71"/>
      <c r="UP31" s="71"/>
      <c r="UQ31" s="71"/>
      <c r="UR31" s="71"/>
      <c r="US31" s="71"/>
      <c r="UT31" s="71"/>
      <c r="UU31" s="71"/>
      <c r="UV31" s="71"/>
      <c r="UW31" s="71"/>
      <c r="UX31" s="71"/>
      <c r="UY31" s="71"/>
      <c r="UZ31" s="71"/>
      <c r="VA31" s="71"/>
      <c r="VB31" s="71"/>
      <c r="VC31" s="71"/>
      <c r="VD31" s="71"/>
      <c r="VE31" s="71"/>
      <c r="VF31" s="71"/>
      <c r="VG31" s="71"/>
      <c r="VH31" s="71"/>
      <c r="VI31" s="71"/>
      <c r="VJ31" s="71"/>
      <c r="VK31" s="71"/>
      <c r="VL31" s="71"/>
      <c r="VM31" s="71"/>
      <c r="VN31" s="71"/>
      <c r="VO31" s="71"/>
      <c r="VP31" s="71"/>
      <c r="VQ31" s="71"/>
      <c r="VR31" s="71"/>
      <c r="VS31" s="71"/>
      <c r="VT31" s="71"/>
      <c r="VU31" s="71"/>
      <c r="VV31" s="71"/>
      <c r="VW31" s="71"/>
      <c r="VX31" s="71"/>
      <c r="VY31" s="71"/>
      <c r="VZ31" s="71"/>
      <c r="WA31" s="71"/>
      <c r="WB31" s="71"/>
      <c r="WC31" s="71"/>
      <c r="WD31" s="71"/>
      <c r="WE31" s="71"/>
      <c r="WF31" s="71"/>
      <c r="WG31" s="71"/>
      <c r="WH31" s="71"/>
      <c r="WI31" s="71"/>
      <c r="WJ31" s="71"/>
      <c r="WK31" s="71"/>
      <c r="WL31" s="71"/>
      <c r="WM31" s="71"/>
      <c r="WN31" s="71"/>
      <c r="WO31" s="71"/>
      <c r="WP31" s="71"/>
      <c r="WQ31" s="71"/>
      <c r="WR31" s="71"/>
      <c r="WS31" s="71"/>
      <c r="WT31" s="71"/>
      <c r="WU31" s="71"/>
      <c r="WV31" s="71"/>
      <c r="WW31" s="71"/>
      <c r="WX31" s="71"/>
      <c r="WY31" s="71"/>
      <c r="WZ31" s="71"/>
      <c r="XA31" s="71"/>
      <c r="XB31" s="71"/>
      <c r="XC31" s="71"/>
      <c r="XD31" s="71"/>
      <c r="XE31" s="71"/>
      <c r="XF31" s="71"/>
      <c r="XG31" s="71"/>
      <c r="XH31" s="71"/>
      <c r="XI31" s="71"/>
      <c r="XJ31" s="71"/>
      <c r="XK31" s="71"/>
      <c r="XL31" s="71"/>
      <c r="XM31" s="71"/>
      <c r="XN31" s="71"/>
      <c r="XO31" s="71"/>
      <c r="XP31" s="71"/>
      <c r="XQ31" s="71"/>
      <c r="XR31" s="71"/>
      <c r="XS31" s="71"/>
      <c r="XT31" s="71"/>
      <c r="XU31" s="71"/>
      <c r="XV31" s="71"/>
      <c r="XW31" s="71"/>
      <c r="XX31" s="71"/>
      <c r="XY31" s="71"/>
      <c r="XZ31" s="71"/>
      <c r="YA31" s="71"/>
      <c r="YB31" s="71"/>
      <c r="YC31" s="71"/>
      <c r="YD31" s="71"/>
      <c r="YE31" s="71"/>
      <c r="YF31" s="71"/>
      <c r="YG31" s="71"/>
      <c r="YH31" s="71"/>
      <c r="YI31" s="71"/>
      <c r="YJ31" s="71"/>
      <c r="YK31" s="71"/>
      <c r="YL31" s="71"/>
      <c r="YM31" s="71"/>
      <c r="YN31" s="71"/>
      <c r="YO31" s="71"/>
      <c r="YP31" s="71"/>
      <c r="YQ31" s="71"/>
      <c r="YR31" s="71"/>
      <c r="YS31" s="71"/>
      <c r="YT31" s="71"/>
      <c r="YU31" s="71"/>
      <c r="YV31" s="71"/>
      <c r="YW31" s="71"/>
      <c r="YX31" s="71"/>
      <c r="YY31" s="71"/>
      <c r="YZ31" s="71"/>
      <c r="ZA31" s="71"/>
      <c r="ZB31" s="71"/>
      <c r="ZC31" s="71"/>
      <c r="ZD31" s="71"/>
      <c r="ZE31" s="71"/>
      <c r="ZF31" s="71"/>
      <c r="ZG31" s="71"/>
      <c r="ZH31" s="71"/>
      <c r="ZI31" s="71"/>
      <c r="ZJ31" s="71"/>
      <c r="ZK31" s="71"/>
      <c r="ZL31" s="71"/>
      <c r="ZM31" s="71"/>
      <c r="ZN31" s="71"/>
      <c r="ZO31" s="71"/>
      <c r="ZP31" s="71"/>
      <c r="ZQ31" s="71"/>
      <c r="ZR31" s="71"/>
      <c r="ZS31" s="71"/>
      <c r="ZT31" s="71"/>
      <c r="ZU31" s="71"/>
      <c r="ZV31" s="71"/>
      <c r="ZW31" s="71"/>
      <c r="ZX31" s="71"/>
      <c r="ZY31" s="71"/>
      <c r="ZZ31" s="71"/>
      <c r="AAA31" s="71"/>
      <c r="AAB31" s="71"/>
      <c r="AAC31" s="71"/>
      <c r="AAD31" s="71"/>
      <c r="AAE31" s="71"/>
      <c r="AAF31" s="71"/>
      <c r="AAG31" s="71"/>
      <c r="AAH31" s="71"/>
      <c r="AAI31" s="71"/>
      <c r="AAJ31" s="71"/>
      <c r="AAK31" s="71"/>
      <c r="AAL31" s="71"/>
      <c r="AAM31" s="71"/>
      <c r="AAN31" s="71"/>
      <c r="AAO31" s="71"/>
      <c r="AAP31" s="71"/>
      <c r="AAQ31" s="71"/>
      <c r="AAR31" s="71"/>
      <c r="AAS31" s="71"/>
      <c r="AAT31" s="71"/>
      <c r="AAU31" s="71"/>
      <c r="AAV31" s="71"/>
      <c r="AAW31" s="71"/>
      <c r="AAX31" s="71"/>
      <c r="AAY31" s="71"/>
      <c r="AAZ31" s="71"/>
      <c r="ABA31" s="71"/>
      <c r="ABB31" s="71"/>
      <c r="ABC31" s="71"/>
      <c r="ABD31" s="71"/>
      <c r="ABE31" s="71"/>
      <c r="ABF31" s="71"/>
      <c r="ABG31" s="71"/>
      <c r="ABH31" s="71"/>
      <c r="ABI31" s="71"/>
      <c r="ABJ31" s="71"/>
      <c r="ABK31" s="71"/>
      <c r="ABL31" s="71"/>
      <c r="ABM31" s="71"/>
      <c r="ABN31" s="71"/>
      <c r="ABO31" s="71"/>
      <c r="ABP31" s="71"/>
      <c r="ABQ31" s="71"/>
      <c r="ABR31" s="71"/>
      <c r="ABS31" s="71"/>
      <c r="ABT31" s="71"/>
      <c r="ABU31" s="71"/>
      <c r="ABV31" s="71"/>
      <c r="ABW31" s="71"/>
      <c r="ABX31" s="71"/>
      <c r="ABY31" s="71"/>
      <c r="ABZ31" s="71"/>
      <c r="ACA31" s="71"/>
      <c r="ACB31" s="71"/>
      <c r="ACC31" s="71"/>
      <c r="ACD31" s="71"/>
      <c r="ACE31" s="71"/>
      <c r="ACF31" s="71"/>
      <c r="ACG31" s="71"/>
      <c r="ACH31" s="71"/>
      <c r="ACI31" s="71"/>
      <c r="ACJ31" s="71"/>
      <c r="ACK31" s="71"/>
      <c r="ACL31" s="71"/>
      <c r="ACM31" s="71"/>
      <c r="ACN31" s="71"/>
      <c r="ACO31" s="71"/>
      <c r="ACP31" s="71"/>
      <c r="ACQ31" s="71"/>
      <c r="ACR31" s="71"/>
      <c r="ACS31" s="71"/>
      <c r="ACT31" s="71"/>
      <c r="ACU31" s="71"/>
      <c r="ACV31" s="71"/>
      <c r="ACW31" s="71"/>
      <c r="ACX31" s="71"/>
      <c r="ACY31" s="71"/>
      <c r="ACZ31" s="71"/>
      <c r="ADA31" s="71"/>
      <c r="ADB31" s="71"/>
      <c r="ADC31" s="71"/>
      <c r="ADD31" s="71"/>
      <c r="ADE31" s="71"/>
      <c r="ADF31" s="71"/>
      <c r="ADG31" s="71"/>
      <c r="ADH31" s="71"/>
      <c r="ADI31" s="71"/>
      <c r="ADJ31" s="71"/>
      <c r="ADK31" s="71"/>
      <c r="ADL31" s="71"/>
      <c r="ADM31" s="71"/>
      <c r="ADN31" s="71"/>
      <c r="ADO31" s="71"/>
      <c r="ADP31" s="71"/>
      <c r="ADQ31" s="71"/>
      <c r="ADR31" s="71"/>
      <c r="ADS31" s="71"/>
      <c r="ADT31" s="71"/>
      <c r="ADU31" s="71"/>
      <c r="ADV31" s="71"/>
      <c r="ADW31" s="71"/>
      <c r="ADX31" s="71"/>
      <c r="ADY31" s="71"/>
      <c r="ADZ31" s="71"/>
      <c r="AEA31" s="71"/>
      <c r="AEB31" s="71"/>
      <c r="AEC31" s="71"/>
      <c r="AED31" s="71"/>
      <c r="AEE31" s="71"/>
      <c r="AEF31" s="71"/>
      <c r="AEG31" s="71"/>
      <c r="AEH31" s="71"/>
      <c r="AEI31" s="71"/>
      <c r="AEJ31" s="71"/>
      <c r="AEK31" s="71"/>
      <c r="AEL31" s="71"/>
      <c r="AEM31" s="71"/>
      <c r="AEN31" s="71"/>
      <c r="AEO31" s="71"/>
      <c r="AEP31" s="71"/>
      <c r="AEQ31" s="71"/>
      <c r="AER31" s="71"/>
      <c r="AES31" s="71"/>
      <c r="AET31" s="71"/>
      <c r="AEU31" s="71"/>
      <c r="AEV31" s="71"/>
      <c r="AEW31" s="71"/>
      <c r="AEX31" s="71"/>
      <c r="AEY31" s="71"/>
      <c r="AEZ31" s="71"/>
      <c r="AFA31" s="71"/>
      <c r="AFB31" s="71"/>
      <c r="AFC31" s="71"/>
      <c r="AFD31" s="71"/>
      <c r="AFE31" s="71"/>
      <c r="AFF31" s="71"/>
      <c r="AFG31" s="71"/>
      <c r="AFH31" s="71"/>
      <c r="AFI31" s="71"/>
      <c r="AFJ31" s="71"/>
      <c r="AFK31" s="71"/>
      <c r="AFL31" s="71"/>
      <c r="AFM31" s="71"/>
      <c r="AFN31" s="71"/>
      <c r="AFO31" s="71"/>
      <c r="AFP31" s="71"/>
      <c r="AFQ31" s="71"/>
      <c r="AFR31" s="71"/>
      <c r="AFS31" s="71"/>
      <c r="AFT31" s="71"/>
      <c r="AFU31" s="71"/>
      <c r="AFV31" s="71"/>
      <c r="AFW31" s="71"/>
      <c r="AFX31" s="71"/>
      <c r="AFY31" s="71"/>
      <c r="AFZ31" s="71"/>
      <c r="AGA31" s="71"/>
      <c r="AGB31" s="71"/>
      <c r="AGC31" s="71"/>
      <c r="AGD31" s="71"/>
      <c r="AGE31" s="71"/>
      <c r="AGF31" s="71"/>
      <c r="AGG31" s="71"/>
      <c r="AGH31" s="71"/>
      <c r="AGI31" s="71"/>
      <c r="AGJ31" s="71"/>
      <c r="AGK31" s="71"/>
      <c r="AGL31" s="71"/>
      <c r="AGM31" s="71"/>
      <c r="AGN31" s="71"/>
      <c r="AGO31" s="71"/>
      <c r="AGP31" s="71"/>
      <c r="AGQ31" s="71"/>
      <c r="AGR31" s="71"/>
      <c r="AGS31" s="71"/>
      <c r="AGT31" s="71"/>
      <c r="AGU31" s="71"/>
      <c r="AGV31" s="71"/>
      <c r="AGW31" s="71"/>
      <c r="AGX31" s="71"/>
      <c r="AGY31" s="71"/>
      <c r="AGZ31" s="71"/>
      <c r="AHA31" s="71"/>
      <c r="AHB31" s="71"/>
      <c r="AHC31" s="71"/>
      <c r="AHD31" s="71"/>
      <c r="AHE31" s="71"/>
      <c r="AHF31" s="71"/>
      <c r="AHG31" s="71"/>
      <c r="AHH31" s="71"/>
      <c r="AHI31" s="71"/>
      <c r="AHJ31" s="71"/>
      <c r="AHK31" s="71"/>
      <c r="AHL31" s="71"/>
      <c r="AHM31" s="71"/>
      <c r="AHN31" s="71"/>
      <c r="AHO31" s="71"/>
      <c r="AHP31" s="71"/>
      <c r="AHQ31" s="71"/>
      <c r="AHR31" s="71"/>
      <c r="AHS31" s="71"/>
      <c r="AHT31" s="71"/>
      <c r="AHU31" s="71"/>
      <c r="AHV31" s="71"/>
      <c r="AHW31" s="71"/>
      <c r="AHX31" s="71"/>
      <c r="AHY31" s="71"/>
      <c r="AHZ31" s="71"/>
      <c r="AIA31" s="71"/>
      <c r="AIB31" s="71"/>
      <c r="AIC31" s="71"/>
      <c r="AID31" s="71"/>
      <c r="AIE31" s="71"/>
      <c r="AIF31" s="71"/>
      <c r="AIG31" s="71"/>
      <c r="AIH31" s="71"/>
      <c r="AII31" s="71"/>
      <c r="AIJ31" s="71"/>
      <c r="AIK31" s="71"/>
      <c r="AIL31" s="71"/>
      <c r="AIM31" s="71"/>
      <c r="AIN31" s="71"/>
      <c r="AIO31" s="71"/>
      <c r="AIP31" s="71"/>
      <c r="AIQ31" s="71"/>
      <c r="AIR31" s="71"/>
      <c r="AIS31" s="71"/>
      <c r="AIT31" s="71"/>
      <c r="AIU31" s="71"/>
      <c r="AIV31" s="71"/>
      <c r="AIW31" s="71"/>
      <c r="AIX31" s="71"/>
      <c r="AIY31" s="71"/>
      <c r="AIZ31" s="71"/>
      <c r="AJA31" s="71"/>
      <c r="AJB31" s="71"/>
      <c r="AJC31" s="71"/>
      <c r="AJD31" s="71"/>
      <c r="AJE31" s="71"/>
      <c r="AJF31" s="71"/>
      <c r="AJG31" s="71"/>
      <c r="AJH31" s="71"/>
      <c r="AJI31" s="71"/>
      <c r="AJJ31" s="71"/>
      <c r="AJK31" s="71"/>
      <c r="AJL31" s="71"/>
      <c r="AJM31" s="71"/>
      <c r="AJN31" s="71"/>
      <c r="AJO31" s="71"/>
      <c r="AJP31" s="71"/>
      <c r="AJQ31" s="71"/>
      <c r="AJR31" s="71"/>
      <c r="AJS31" s="71"/>
      <c r="AJT31" s="71"/>
      <c r="AJU31" s="71"/>
      <c r="AJV31" s="71"/>
      <c r="AJW31" s="71"/>
      <c r="AJX31" s="71"/>
      <c r="AJY31" s="71"/>
      <c r="AJZ31" s="71"/>
      <c r="AKA31" s="71"/>
      <c r="AKB31" s="71"/>
      <c r="AKC31" s="71"/>
      <c r="AKD31" s="71"/>
      <c r="AKE31" s="71"/>
      <c r="AKF31" s="71"/>
      <c r="AKG31" s="71"/>
      <c r="AKH31" s="71"/>
      <c r="AKI31" s="71"/>
      <c r="AKJ31" s="71"/>
      <c r="AKK31" s="71"/>
      <c r="AKL31" s="71"/>
      <c r="AKM31" s="71"/>
      <c r="AKN31" s="71"/>
      <c r="AKO31" s="71"/>
      <c r="AKP31" s="71"/>
      <c r="AKQ31" s="71"/>
      <c r="AKR31" s="71"/>
      <c r="AKS31" s="71"/>
      <c r="AKT31" s="71"/>
      <c r="AKU31" s="71"/>
      <c r="AKV31" s="71"/>
      <c r="AKW31" s="71"/>
      <c r="AKX31" s="71"/>
      <c r="AKY31" s="71"/>
      <c r="AKZ31" s="71"/>
      <c r="ALA31" s="71"/>
      <c r="ALB31" s="71"/>
      <c r="ALC31" s="71"/>
      <c r="ALD31" s="71"/>
      <c r="ALE31" s="71"/>
      <c r="ALF31" s="71"/>
      <c r="ALG31" s="71"/>
      <c r="ALH31" s="71"/>
      <c r="ALI31" s="71"/>
      <c r="ALJ31" s="71"/>
      <c r="ALK31" s="71"/>
      <c r="ALL31" s="71"/>
      <c r="ALM31" s="71"/>
      <c r="ALN31" s="71"/>
      <c r="ALO31" s="71"/>
      <c r="ALP31" s="71"/>
      <c r="ALQ31" s="71"/>
      <c r="ALR31" s="71"/>
      <c r="ALS31" s="71"/>
      <c r="ALT31" s="71"/>
      <c r="ALU31" s="71"/>
      <c r="ALV31" s="71"/>
      <c r="ALW31" s="71"/>
      <c r="ALX31" s="71"/>
      <c r="ALY31" s="71"/>
      <c r="ALZ31" s="71"/>
      <c r="AMA31" s="71"/>
    </row>
    <row r="32" spans="1:1015" s="72" customFormat="1" ht="13.8" x14ac:dyDescent="0.25">
      <c r="A32" s="9" t="s">
        <v>161</v>
      </c>
      <c r="B32" s="86">
        <f t="shared" ref="B32:H32" si="8">SUM(B35)</f>
        <v>3590</v>
      </c>
      <c r="C32" s="86">
        <f t="shared" si="8"/>
        <v>0</v>
      </c>
      <c r="D32" s="86">
        <f t="shared" si="8"/>
        <v>8124</v>
      </c>
      <c r="E32" s="86">
        <f t="shared" si="8"/>
        <v>4301</v>
      </c>
      <c r="F32" s="86">
        <f t="shared" si="8"/>
        <v>0</v>
      </c>
      <c r="G32" s="86">
        <f t="shared" si="8"/>
        <v>0</v>
      </c>
      <c r="H32" s="86">
        <f t="shared" si="8"/>
        <v>0</v>
      </c>
    </row>
    <row r="33" spans="1:1015" ht="29.25" customHeight="1" x14ac:dyDescent="0.25">
      <c r="A33" s="16" t="s">
        <v>128</v>
      </c>
      <c r="B33" s="106">
        <v>37613</v>
      </c>
      <c r="C33" s="107">
        <v>0</v>
      </c>
      <c r="D33" s="107">
        <v>91886</v>
      </c>
      <c r="E33" s="107">
        <v>74905</v>
      </c>
      <c r="F33" s="107">
        <v>0</v>
      </c>
      <c r="G33" s="107">
        <v>0</v>
      </c>
      <c r="H33" s="107">
        <v>195</v>
      </c>
    </row>
    <row r="34" spans="1:1015" ht="39.6" x14ac:dyDescent="0.25">
      <c r="A34" s="16" t="s">
        <v>129</v>
      </c>
      <c r="B34" s="107">
        <v>162515</v>
      </c>
      <c r="C34" s="107">
        <v>0</v>
      </c>
      <c r="D34" s="107">
        <v>158159</v>
      </c>
      <c r="E34" s="107">
        <v>116158</v>
      </c>
      <c r="F34" s="107">
        <v>0</v>
      </c>
      <c r="G34" s="107">
        <v>0</v>
      </c>
      <c r="H34" s="107">
        <v>0</v>
      </c>
    </row>
    <row r="35" spans="1:1015" ht="25.5" customHeight="1" x14ac:dyDescent="0.25">
      <c r="A35" s="16" t="s">
        <v>130</v>
      </c>
      <c r="B35" s="101">
        <v>3590</v>
      </c>
      <c r="C35" s="101">
        <v>0</v>
      </c>
      <c r="D35" s="101">
        <v>8124</v>
      </c>
      <c r="E35" s="101">
        <v>4301</v>
      </c>
      <c r="F35" s="101">
        <v>0</v>
      </c>
      <c r="G35" s="101">
        <v>0</v>
      </c>
      <c r="H35" s="101">
        <v>0</v>
      </c>
    </row>
    <row r="36" spans="1:1015" s="98" customFormat="1" ht="13.8" x14ac:dyDescent="0.25">
      <c r="A36" s="110" t="s">
        <v>166</v>
      </c>
      <c r="B36" s="85">
        <f>SUM(B33+B34+B35)</f>
        <v>203718</v>
      </c>
      <c r="C36" s="85">
        <f t="shared" ref="C36:H36" si="9">SUM(C33+C34+C35)</f>
        <v>0</v>
      </c>
      <c r="D36" s="85">
        <f t="shared" si="9"/>
        <v>258169</v>
      </c>
      <c r="E36" s="85">
        <f t="shared" si="9"/>
        <v>195364</v>
      </c>
      <c r="F36" s="85">
        <f t="shared" si="9"/>
        <v>0</v>
      </c>
      <c r="G36" s="85">
        <f t="shared" si="9"/>
        <v>0</v>
      </c>
      <c r="H36" s="85">
        <f t="shared" si="9"/>
        <v>195</v>
      </c>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c r="FB36" s="71"/>
      <c r="FC36" s="71"/>
      <c r="FD36" s="71"/>
      <c r="FE36" s="71"/>
      <c r="FF36" s="71"/>
      <c r="FG36" s="71"/>
      <c r="FH36" s="71"/>
      <c r="FI36" s="71"/>
      <c r="FJ36" s="71"/>
      <c r="FK36" s="71"/>
      <c r="FL36" s="71"/>
      <c r="FM36" s="71"/>
      <c r="FN36" s="71"/>
      <c r="FO36" s="71"/>
      <c r="FP36" s="71"/>
      <c r="FQ36" s="71"/>
      <c r="FR36" s="71"/>
      <c r="FS36" s="71"/>
      <c r="FT36" s="71"/>
      <c r="FU36" s="71"/>
      <c r="FV36" s="71"/>
      <c r="FW36" s="71"/>
      <c r="FX36" s="71"/>
      <c r="FY36" s="71"/>
      <c r="FZ36" s="71"/>
      <c r="GA36" s="71"/>
      <c r="GB36" s="71"/>
      <c r="GC36" s="71"/>
      <c r="GD36" s="71"/>
      <c r="GE36" s="71"/>
      <c r="GF36" s="71"/>
      <c r="GG36" s="71"/>
      <c r="GH36" s="71"/>
      <c r="GI36" s="71"/>
      <c r="GJ36" s="71"/>
      <c r="GK36" s="71"/>
      <c r="GL36" s="71"/>
      <c r="GM36" s="71"/>
      <c r="GN36" s="71"/>
      <c r="GO36" s="71"/>
      <c r="GP36" s="71"/>
      <c r="GQ36" s="71"/>
      <c r="GR36" s="71"/>
      <c r="GS36" s="71"/>
      <c r="GT36" s="71"/>
      <c r="GU36" s="71"/>
      <c r="GV36" s="71"/>
      <c r="GW36" s="71"/>
      <c r="GX36" s="71"/>
      <c r="GY36" s="71"/>
      <c r="GZ36" s="71"/>
      <c r="HA36" s="71"/>
      <c r="HB36" s="71"/>
      <c r="HC36" s="71"/>
      <c r="HD36" s="71"/>
      <c r="HE36" s="71"/>
      <c r="HF36" s="71"/>
      <c r="HG36" s="71"/>
      <c r="HH36" s="71"/>
      <c r="HI36" s="71"/>
      <c r="HJ36" s="71"/>
      <c r="HK36" s="71"/>
      <c r="HL36" s="71"/>
      <c r="HM36" s="71"/>
      <c r="HN36" s="71"/>
      <c r="HO36" s="71"/>
      <c r="HP36" s="71"/>
      <c r="HQ36" s="71"/>
      <c r="HR36" s="71"/>
      <c r="HS36" s="71"/>
      <c r="HT36" s="71"/>
      <c r="HU36" s="71"/>
      <c r="HV36" s="71"/>
      <c r="HW36" s="71"/>
      <c r="HX36" s="71"/>
      <c r="HY36" s="71"/>
      <c r="HZ36" s="71"/>
      <c r="IA36" s="71"/>
      <c r="IB36" s="71"/>
      <c r="IC36" s="71"/>
      <c r="ID36" s="71"/>
      <c r="IE36" s="71"/>
      <c r="IF36" s="71"/>
      <c r="IG36" s="71"/>
      <c r="IH36" s="71"/>
      <c r="II36" s="71"/>
      <c r="IJ36" s="71"/>
      <c r="IK36" s="71"/>
      <c r="IL36" s="71"/>
      <c r="IM36" s="71"/>
      <c r="IN36" s="71"/>
      <c r="IO36" s="71"/>
      <c r="IP36" s="71"/>
      <c r="IQ36" s="71"/>
      <c r="IR36" s="71"/>
      <c r="IS36" s="71"/>
      <c r="IT36" s="71"/>
      <c r="IU36" s="71"/>
      <c r="IV36" s="71"/>
      <c r="IW36" s="71"/>
      <c r="IX36" s="71"/>
      <c r="IY36" s="71"/>
      <c r="IZ36" s="71"/>
      <c r="JA36" s="71"/>
      <c r="JB36" s="71"/>
      <c r="JC36" s="71"/>
      <c r="JD36" s="71"/>
      <c r="JE36" s="71"/>
      <c r="JF36" s="71"/>
      <c r="JG36" s="71"/>
      <c r="JH36" s="71"/>
      <c r="JI36" s="71"/>
      <c r="JJ36" s="71"/>
      <c r="JK36" s="71"/>
      <c r="JL36" s="71"/>
      <c r="JM36" s="71"/>
      <c r="JN36" s="71"/>
      <c r="JO36" s="71"/>
      <c r="JP36" s="71"/>
      <c r="JQ36" s="71"/>
      <c r="JR36" s="71"/>
      <c r="JS36" s="71"/>
      <c r="JT36" s="71"/>
      <c r="JU36" s="71"/>
      <c r="JV36" s="71"/>
      <c r="JW36" s="71"/>
      <c r="JX36" s="71"/>
      <c r="JY36" s="71"/>
      <c r="JZ36" s="71"/>
      <c r="KA36" s="71"/>
      <c r="KB36" s="71"/>
      <c r="KC36" s="71"/>
      <c r="KD36" s="71"/>
      <c r="KE36" s="71"/>
      <c r="KF36" s="71"/>
      <c r="KG36" s="71"/>
      <c r="KH36" s="71"/>
      <c r="KI36" s="71"/>
      <c r="KJ36" s="71"/>
      <c r="KK36" s="71"/>
      <c r="KL36" s="71"/>
      <c r="KM36" s="71"/>
      <c r="KN36" s="71"/>
      <c r="KO36" s="71"/>
      <c r="KP36" s="71"/>
      <c r="KQ36" s="71"/>
      <c r="KR36" s="71"/>
      <c r="KS36" s="71"/>
      <c r="KT36" s="71"/>
      <c r="KU36" s="71"/>
      <c r="KV36" s="71"/>
      <c r="KW36" s="71"/>
      <c r="KX36" s="71"/>
      <c r="KY36" s="71"/>
      <c r="KZ36" s="71"/>
      <c r="LA36" s="71"/>
      <c r="LB36" s="71"/>
      <c r="LC36" s="71"/>
      <c r="LD36" s="71"/>
      <c r="LE36" s="71"/>
      <c r="LF36" s="71"/>
      <c r="LG36" s="71"/>
      <c r="LH36" s="71"/>
      <c r="LI36" s="71"/>
      <c r="LJ36" s="71"/>
      <c r="LK36" s="71"/>
      <c r="LL36" s="71"/>
      <c r="LM36" s="71"/>
      <c r="LN36" s="71"/>
      <c r="LO36" s="71"/>
      <c r="LP36" s="71"/>
      <c r="LQ36" s="71"/>
      <c r="LR36" s="71"/>
      <c r="LS36" s="71"/>
      <c r="LT36" s="71"/>
      <c r="LU36" s="71"/>
      <c r="LV36" s="71"/>
      <c r="LW36" s="71"/>
      <c r="LX36" s="71"/>
      <c r="LY36" s="71"/>
      <c r="LZ36" s="71"/>
      <c r="MA36" s="71"/>
      <c r="MB36" s="71"/>
      <c r="MC36" s="71"/>
      <c r="MD36" s="71"/>
      <c r="ME36" s="71"/>
      <c r="MF36" s="71"/>
      <c r="MG36" s="71"/>
      <c r="MH36" s="71"/>
      <c r="MI36" s="71"/>
      <c r="MJ36" s="71"/>
      <c r="MK36" s="71"/>
      <c r="ML36" s="71"/>
      <c r="MM36" s="71"/>
      <c r="MN36" s="71"/>
      <c r="MO36" s="71"/>
      <c r="MP36" s="71"/>
      <c r="MQ36" s="71"/>
      <c r="MR36" s="71"/>
      <c r="MS36" s="71"/>
      <c r="MT36" s="71"/>
      <c r="MU36" s="71"/>
      <c r="MV36" s="71"/>
      <c r="MW36" s="71"/>
      <c r="MX36" s="71"/>
      <c r="MY36" s="71"/>
      <c r="MZ36" s="71"/>
      <c r="NA36" s="71"/>
      <c r="NB36" s="71"/>
      <c r="NC36" s="71"/>
      <c r="ND36" s="71"/>
      <c r="NE36" s="71"/>
      <c r="NF36" s="71"/>
      <c r="NG36" s="71"/>
      <c r="NH36" s="71"/>
      <c r="NI36" s="71"/>
      <c r="NJ36" s="71"/>
      <c r="NK36" s="71"/>
      <c r="NL36" s="71"/>
      <c r="NM36" s="71"/>
      <c r="NN36" s="71"/>
      <c r="NO36" s="71"/>
      <c r="NP36" s="71"/>
      <c r="NQ36" s="71"/>
      <c r="NR36" s="71"/>
      <c r="NS36" s="71"/>
      <c r="NT36" s="71"/>
      <c r="NU36" s="71"/>
      <c r="NV36" s="71"/>
      <c r="NW36" s="71"/>
      <c r="NX36" s="71"/>
      <c r="NY36" s="71"/>
      <c r="NZ36" s="71"/>
      <c r="OA36" s="71"/>
      <c r="OB36" s="71"/>
      <c r="OC36" s="71"/>
      <c r="OD36" s="71"/>
      <c r="OE36" s="71"/>
      <c r="OF36" s="71"/>
      <c r="OG36" s="71"/>
      <c r="OH36" s="71"/>
      <c r="OI36" s="71"/>
      <c r="OJ36" s="71"/>
      <c r="OK36" s="71"/>
      <c r="OL36" s="71"/>
      <c r="OM36" s="71"/>
      <c r="ON36" s="71"/>
      <c r="OO36" s="71"/>
      <c r="OP36" s="71"/>
      <c r="OQ36" s="71"/>
      <c r="OR36" s="71"/>
      <c r="OS36" s="71"/>
      <c r="OT36" s="71"/>
      <c r="OU36" s="71"/>
      <c r="OV36" s="71"/>
      <c r="OW36" s="71"/>
      <c r="OX36" s="71"/>
      <c r="OY36" s="71"/>
      <c r="OZ36" s="71"/>
      <c r="PA36" s="71"/>
      <c r="PB36" s="71"/>
      <c r="PC36" s="71"/>
      <c r="PD36" s="71"/>
      <c r="PE36" s="71"/>
      <c r="PF36" s="71"/>
      <c r="PG36" s="71"/>
      <c r="PH36" s="71"/>
      <c r="PI36" s="71"/>
      <c r="PJ36" s="71"/>
      <c r="PK36" s="71"/>
      <c r="PL36" s="71"/>
      <c r="PM36" s="71"/>
      <c r="PN36" s="71"/>
      <c r="PO36" s="71"/>
      <c r="PP36" s="71"/>
      <c r="PQ36" s="71"/>
      <c r="PR36" s="71"/>
      <c r="PS36" s="71"/>
      <c r="PT36" s="71"/>
      <c r="PU36" s="71"/>
      <c r="PV36" s="71"/>
      <c r="PW36" s="71"/>
      <c r="PX36" s="71"/>
      <c r="PY36" s="71"/>
      <c r="PZ36" s="71"/>
      <c r="QA36" s="71"/>
      <c r="QB36" s="71"/>
      <c r="QC36" s="71"/>
      <c r="QD36" s="71"/>
      <c r="QE36" s="71"/>
      <c r="QF36" s="71"/>
      <c r="QG36" s="71"/>
      <c r="QH36" s="71"/>
      <c r="QI36" s="71"/>
      <c r="QJ36" s="71"/>
      <c r="QK36" s="71"/>
      <c r="QL36" s="71"/>
      <c r="QM36" s="71"/>
      <c r="QN36" s="71"/>
      <c r="QO36" s="71"/>
      <c r="QP36" s="71"/>
      <c r="QQ36" s="71"/>
      <c r="QR36" s="71"/>
      <c r="QS36" s="71"/>
      <c r="QT36" s="71"/>
      <c r="QU36" s="71"/>
      <c r="QV36" s="71"/>
      <c r="QW36" s="71"/>
      <c r="QX36" s="71"/>
      <c r="QY36" s="71"/>
      <c r="QZ36" s="71"/>
      <c r="RA36" s="71"/>
      <c r="RB36" s="71"/>
      <c r="RC36" s="71"/>
      <c r="RD36" s="71"/>
      <c r="RE36" s="71"/>
      <c r="RF36" s="71"/>
      <c r="RG36" s="71"/>
      <c r="RH36" s="71"/>
      <c r="RI36" s="71"/>
      <c r="RJ36" s="71"/>
      <c r="RK36" s="71"/>
      <c r="RL36" s="71"/>
      <c r="RM36" s="71"/>
      <c r="RN36" s="71"/>
      <c r="RO36" s="71"/>
      <c r="RP36" s="71"/>
      <c r="RQ36" s="71"/>
      <c r="RR36" s="71"/>
      <c r="RS36" s="71"/>
      <c r="RT36" s="71"/>
      <c r="RU36" s="71"/>
      <c r="RV36" s="71"/>
      <c r="RW36" s="71"/>
      <c r="RX36" s="71"/>
      <c r="RY36" s="71"/>
      <c r="RZ36" s="71"/>
      <c r="SA36" s="71"/>
      <c r="SB36" s="71"/>
      <c r="SC36" s="71"/>
      <c r="SD36" s="71"/>
      <c r="SE36" s="71"/>
      <c r="SF36" s="71"/>
      <c r="SG36" s="71"/>
      <c r="SH36" s="71"/>
      <c r="SI36" s="71"/>
      <c r="SJ36" s="71"/>
      <c r="SK36" s="71"/>
      <c r="SL36" s="71"/>
      <c r="SM36" s="71"/>
      <c r="SN36" s="71"/>
      <c r="SO36" s="71"/>
      <c r="SP36" s="71"/>
      <c r="SQ36" s="71"/>
      <c r="SR36" s="71"/>
      <c r="SS36" s="71"/>
      <c r="ST36" s="71"/>
      <c r="SU36" s="71"/>
      <c r="SV36" s="71"/>
      <c r="SW36" s="71"/>
      <c r="SX36" s="71"/>
      <c r="SY36" s="71"/>
      <c r="SZ36" s="71"/>
      <c r="TA36" s="71"/>
      <c r="TB36" s="71"/>
      <c r="TC36" s="71"/>
      <c r="TD36" s="71"/>
      <c r="TE36" s="71"/>
      <c r="TF36" s="71"/>
      <c r="TG36" s="71"/>
      <c r="TH36" s="71"/>
      <c r="TI36" s="71"/>
      <c r="TJ36" s="71"/>
      <c r="TK36" s="71"/>
      <c r="TL36" s="71"/>
      <c r="TM36" s="71"/>
      <c r="TN36" s="71"/>
      <c r="TO36" s="71"/>
      <c r="TP36" s="71"/>
      <c r="TQ36" s="71"/>
      <c r="TR36" s="71"/>
      <c r="TS36" s="71"/>
      <c r="TT36" s="71"/>
      <c r="TU36" s="71"/>
      <c r="TV36" s="71"/>
      <c r="TW36" s="71"/>
      <c r="TX36" s="71"/>
      <c r="TY36" s="71"/>
      <c r="TZ36" s="71"/>
      <c r="UA36" s="71"/>
      <c r="UB36" s="71"/>
      <c r="UC36" s="71"/>
      <c r="UD36" s="71"/>
      <c r="UE36" s="71"/>
      <c r="UF36" s="71"/>
      <c r="UG36" s="71"/>
      <c r="UH36" s="71"/>
      <c r="UI36" s="71"/>
      <c r="UJ36" s="71"/>
      <c r="UK36" s="71"/>
      <c r="UL36" s="71"/>
      <c r="UM36" s="71"/>
      <c r="UN36" s="71"/>
      <c r="UO36" s="71"/>
      <c r="UP36" s="71"/>
      <c r="UQ36" s="71"/>
      <c r="UR36" s="71"/>
      <c r="US36" s="71"/>
      <c r="UT36" s="71"/>
      <c r="UU36" s="71"/>
      <c r="UV36" s="71"/>
      <c r="UW36" s="71"/>
      <c r="UX36" s="71"/>
      <c r="UY36" s="71"/>
      <c r="UZ36" s="71"/>
      <c r="VA36" s="71"/>
      <c r="VB36" s="71"/>
      <c r="VC36" s="71"/>
      <c r="VD36" s="71"/>
      <c r="VE36" s="71"/>
      <c r="VF36" s="71"/>
      <c r="VG36" s="71"/>
      <c r="VH36" s="71"/>
      <c r="VI36" s="71"/>
      <c r="VJ36" s="71"/>
      <c r="VK36" s="71"/>
      <c r="VL36" s="71"/>
      <c r="VM36" s="71"/>
      <c r="VN36" s="71"/>
      <c r="VO36" s="71"/>
      <c r="VP36" s="71"/>
      <c r="VQ36" s="71"/>
      <c r="VR36" s="71"/>
      <c r="VS36" s="71"/>
      <c r="VT36" s="71"/>
      <c r="VU36" s="71"/>
      <c r="VV36" s="71"/>
      <c r="VW36" s="71"/>
      <c r="VX36" s="71"/>
      <c r="VY36" s="71"/>
      <c r="VZ36" s="71"/>
      <c r="WA36" s="71"/>
      <c r="WB36" s="71"/>
      <c r="WC36" s="71"/>
      <c r="WD36" s="71"/>
      <c r="WE36" s="71"/>
      <c r="WF36" s="71"/>
      <c r="WG36" s="71"/>
      <c r="WH36" s="71"/>
      <c r="WI36" s="71"/>
      <c r="WJ36" s="71"/>
      <c r="WK36" s="71"/>
      <c r="WL36" s="71"/>
      <c r="WM36" s="71"/>
      <c r="WN36" s="71"/>
      <c r="WO36" s="71"/>
      <c r="WP36" s="71"/>
      <c r="WQ36" s="71"/>
      <c r="WR36" s="71"/>
      <c r="WS36" s="71"/>
      <c r="WT36" s="71"/>
      <c r="WU36" s="71"/>
      <c r="WV36" s="71"/>
      <c r="WW36" s="71"/>
      <c r="WX36" s="71"/>
      <c r="WY36" s="71"/>
      <c r="WZ36" s="71"/>
      <c r="XA36" s="71"/>
      <c r="XB36" s="71"/>
      <c r="XC36" s="71"/>
      <c r="XD36" s="71"/>
      <c r="XE36" s="71"/>
      <c r="XF36" s="71"/>
      <c r="XG36" s="71"/>
      <c r="XH36" s="71"/>
      <c r="XI36" s="71"/>
      <c r="XJ36" s="71"/>
      <c r="XK36" s="71"/>
      <c r="XL36" s="71"/>
      <c r="XM36" s="71"/>
      <c r="XN36" s="71"/>
      <c r="XO36" s="71"/>
      <c r="XP36" s="71"/>
      <c r="XQ36" s="71"/>
      <c r="XR36" s="71"/>
      <c r="XS36" s="71"/>
      <c r="XT36" s="71"/>
      <c r="XU36" s="71"/>
      <c r="XV36" s="71"/>
      <c r="XW36" s="71"/>
      <c r="XX36" s="71"/>
      <c r="XY36" s="71"/>
      <c r="XZ36" s="71"/>
      <c r="YA36" s="71"/>
      <c r="YB36" s="71"/>
      <c r="YC36" s="71"/>
      <c r="YD36" s="71"/>
      <c r="YE36" s="71"/>
      <c r="YF36" s="71"/>
      <c r="YG36" s="71"/>
      <c r="YH36" s="71"/>
      <c r="YI36" s="71"/>
      <c r="YJ36" s="71"/>
      <c r="YK36" s="71"/>
      <c r="YL36" s="71"/>
      <c r="YM36" s="71"/>
      <c r="YN36" s="71"/>
      <c r="YO36" s="71"/>
      <c r="YP36" s="71"/>
      <c r="YQ36" s="71"/>
      <c r="YR36" s="71"/>
      <c r="YS36" s="71"/>
      <c r="YT36" s="71"/>
      <c r="YU36" s="71"/>
      <c r="YV36" s="71"/>
      <c r="YW36" s="71"/>
      <c r="YX36" s="71"/>
      <c r="YY36" s="71"/>
      <c r="YZ36" s="71"/>
      <c r="ZA36" s="71"/>
      <c r="ZB36" s="71"/>
      <c r="ZC36" s="71"/>
      <c r="ZD36" s="71"/>
      <c r="ZE36" s="71"/>
      <c r="ZF36" s="71"/>
      <c r="ZG36" s="71"/>
      <c r="ZH36" s="71"/>
      <c r="ZI36" s="71"/>
      <c r="ZJ36" s="71"/>
      <c r="ZK36" s="71"/>
      <c r="ZL36" s="71"/>
      <c r="ZM36" s="71"/>
      <c r="ZN36" s="71"/>
      <c r="ZO36" s="71"/>
      <c r="ZP36" s="71"/>
      <c r="ZQ36" s="71"/>
      <c r="ZR36" s="71"/>
      <c r="ZS36" s="71"/>
      <c r="ZT36" s="71"/>
      <c r="ZU36" s="71"/>
      <c r="ZV36" s="71"/>
      <c r="ZW36" s="71"/>
      <c r="ZX36" s="71"/>
      <c r="ZY36" s="71"/>
      <c r="ZZ36" s="71"/>
      <c r="AAA36" s="71"/>
      <c r="AAB36" s="71"/>
      <c r="AAC36" s="71"/>
      <c r="AAD36" s="71"/>
      <c r="AAE36" s="71"/>
      <c r="AAF36" s="71"/>
      <c r="AAG36" s="71"/>
      <c r="AAH36" s="71"/>
      <c r="AAI36" s="71"/>
      <c r="AAJ36" s="71"/>
      <c r="AAK36" s="71"/>
      <c r="AAL36" s="71"/>
      <c r="AAM36" s="71"/>
      <c r="AAN36" s="71"/>
      <c r="AAO36" s="71"/>
      <c r="AAP36" s="71"/>
      <c r="AAQ36" s="71"/>
      <c r="AAR36" s="71"/>
      <c r="AAS36" s="71"/>
      <c r="AAT36" s="71"/>
      <c r="AAU36" s="71"/>
      <c r="AAV36" s="71"/>
      <c r="AAW36" s="71"/>
      <c r="AAX36" s="71"/>
      <c r="AAY36" s="71"/>
      <c r="AAZ36" s="71"/>
      <c r="ABA36" s="71"/>
      <c r="ABB36" s="71"/>
      <c r="ABC36" s="71"/>
      <c r="ABD36" s="71"/>
      <c r="ABE36" s="71"/>
      <c r="ABF36" s="71"/>
      <c r="ABG36" s="71"/>
      <c r="ABH36" s="71"/>
      <c r="ABI36" s="71"/>
      <c r="ABJ36" s="71"/>
      <c r="ABK36" s="71"/>
      <c r="ABL36" s="71"/>
      <c r="ABM36" s="71"/>
      <c r="ABN36" s="71"/>
      <c r="ABO36" s="71"/>
      <c r="ABP36" s="71"/>
      <c r="ABQ36" s="71"/>
      <c r="ABR36" s="71"/>
      <c r="ABS36" s="71"/>
      <c r="ABT36" s="71"/>
      <c r="ABU36" s="71"/>
      <c r="ABV36" s="71"/>
      <c r="ABW36" s="71"/>
      <c r="ABX36" s="71"/>
      <c r="ABY36" s="71"/>
      <c r="ABZ36" s="71"/>
      <c r="ACA36" s="71"/>
      <c r="ACB36" s="71"/>
      <c r="ACC36" s="71"/>
      <c r="ACD36" s="71"/>
      <c r="ACE36" s="71"/>
      <c r="ACF36" s="71"/>
      <c r="ACG36" s="71"/>
      <c r="ACH36" s="71"/>
      <c r="ACI36" s="71"/>
      <c r="ACJ36" s="71"/>
      <c r="ACK36" s="71"/>
      <c r="ACL36" s="71"/>
      <c r="ACM36" s="71"/>
      <c r="ACN36" s="71"/>
      <c r="ACO36" s="71"/>
      <c r="ACP36" s="71"/>
      <c r="ACQ36" s="71"/>
      <c r="ACR36" s="71"/>
      <c r="ACS36" s="71"/>
      <c r="ACT36" s="71"/>
      <c r="ACU36" s="71"/>
      <c r="ACV36" s="71"/>
      <c r="ACW36" s="71"/>
      <c r="ACX36" s="71"/>
      <c r="ACY36" s="71"/>
      <c r="ACZ36" s="71"/>
      <c r="ADA36" s="71"/>
      <c r="ADB36" s="71"/>
      <c r="ADC36" s="71"/>
      <c r="ADD36" s="71"/>
      <c r="ADE36" s="71"/>
      <c r="ADF36" s="71"/>
      <c r="ADG36" s="71"/>
      <c r="ADH36" s="71"/>
      <c r="ADI36" s="71"/>
      <c r="ADJ36" s="71"/>
      <c r="ADK36" s="71"/>
      <c r="ADL36" s="71"/>
      <c r="ADM36" s="71"/>
      <c r="ADN36" s="71"/>
      <c r="ADO36" s="71"/>
      <c r="ADP36" s="71"/>
      <c r="ADQ36" s="71"/>
      <c r="ADR36" s="71"/>
      <c r="ADS36" s="71"/>
      <c r="ADT36" s="71"/>
      <c r="ADU36" s="71"/>
      <c r="ADV36" s="71"/>
      <c r="ADW36" s="71"/>
      <c r="ADX36" s="71"/>
      <c r="ADY36" s="71"/>
      <c r="ADZ36" s="71"/>
      <c r="AEA36" s="71"/>
      <c r="AEB36" s="71"/>
      <c r="AEC36" s="71"/>
      <c r="AED36" s="71"/>
      <c r="AEE36" s="71"/>
      <c r="AEF36" s="71"/>
      <c r="AEG36" s="71"/>
      <c r="AEH36" s="71"/>
      <c r="AEI36" s="71"/>
      <c r="AEJ36" s="71"/>
      <c r="AEK36" s="71"/>
      <c r="AEL36" s="71"/>
      <c r="AEM36" s="71"/>
      <c r="AEN36" s="71"/>
      <c r="AEO36" s="71"/>
      <c r="AEP36" s="71"/>
      <c r="AEQ36" s="71"/>
      <c r="AER36" s="71"/>
      <c r="AES36" s="71"/>
      <c r="AET36" s="71"/>
      <c r="AEU36" s="71"/>
      <c r="AEV36" s="71"/>
      <c r="AEW36" s="71"/>
      <c r="AEX36" s="71"/>
      <c r="AEY36" s="71"/>
      <c r="AEZ36" s="71"/>
      <c r="AFA36" s="71"/>
      <c r="AFB36" s="71"/>
      <c r="AFC36" s="71"/>
      <c r="AFD36" s="71"/>
      <c r="AFE36" s="71"/>
      <c r="AFF36" s="71"/>
      <c r="AFG36" s="71"/>
      <c r="AFH36" s="71"/>
      <c r="AFI36" s="71"/>
      <c r="AFJ36" s="71"/>
      <c r="AFK36" s="71"/>
      <c r="AFL36" s="71"/>
      <c r="AFM36" s="71"/>
      <c r="AFN36" s="71"/>
      <c r="AFO36" s="71"/>
      <c r="AFP36" s="71"/>
      <c r="AFQ36" s="71"/>
      <c r="AFR36" s="71"/>
      <c r="AFS36" s="71"/>
      <c r="AFT36" s="71"/>
      <c r="AFU36" s="71"/>
      <c r="AFV36" s="71"/>
      <c r="AFW36" s="71"/>
      <c r="AFX36" s="71"/>
      <c r="AFY36" s="71"/>
      <c r="AFZ36" s="71"/>
      <c r="AGA36" s="71"/>
      <c r="AGB36" s="71"/>
      <c r="AGC36" s="71"/>
      <c r="AGD36" s="71"/>
      <c r="AGE36" s="71"/>
      <c r="AGF36" s="71"/>
      <c r="AGG36" s="71"/>
      <c r="AGH36" s="71"/>
      <c r="AGI36" s="71"/>
      <c r="AGJ36" s="71"/>
      <c r="AGK36" s="71"/>
      <c r="AGL36" s="71"/>
      <c r="AGM36" s="71"/>
      <c r="AGN36" s="71"/>
      <c r="AGO36" s="71"/>
      <c r="AGP36" s="71"/>
      <c r="AGQ36" s="71"/>
      <c r="AGR36" s="71"/>
      <c r="AGS36" s="71"/>
      <c r="AGT36" s="71"/>
      <c r="AGU36" s="71"/>
      <c r="AGV36" s="71"/>
      <c r="AGW36" s="71"/>
      <c r="AGX36" s="71"/>
      <c r="AGY36" s="71"/>
      <c r="AGZ36" s="71"/>
      <c r="AHA36" s="71"/>
      <c r="AHB36" s="71"/>
      <c r="AHC36" s="71"/>
      <c r="AHD36" s="71"/>
      <c r="AHE36" s="71"/>
      <c r="AHF36" s="71"/>
      <c r="AHG36" s="71"/>
      <c r="AHH36" s="71"/>
      <c r="AHI36" s="71"/>
      <c r="AHJ36" s="71"/>
      <c r="AHK36" s="71"/>
      <c r="AHL36" s="71"/>
      <c r="AHM36" s="71"/>
      <c r="AHN36" s="71"/>
      <c r="AHO36" s="71"/>
      <c r="AHP36" s="71"/>
      <c r="AHQ36" s="71"/>
      <c r="AHR36" s="71"/>
      <c r="AHS36" s="71"/>
      <c r="AHT36" s="71"/>
      <c r="AHU36" s="71"/>
      <c r="AHV36" s="71"/>
      <c r="AHW36" s="71"/>
      <c r="AHX36" s="71"/>
      <c r="AHY36" s="71"/>
      <c r="AHZ36" s="71"/>
      <c r="AIA36" s="71"/>
      <c r="AIB36" s="71"/>
      <c r="AIC36" s="71"/>
      <c r="AID36" s="71"/>
      <c r="AIE36" s="71"/>
      <c r="AIF36" s="71"/>
      <c r="AIG36" s="71"/>
      <c r="AIH36" s="71"/>
      <c r="AII36" s="71"/>
      <c r="AIJ36" s="71"/>
      <c r="AIK36" s="71"/>
      <c r="AIL36" s="71"/>
      <c r="AIM36" s="71"/>
      <c r="AIN36" s="71"/>
      <c r="AIO36" s="71"/>
      <c r="AIP36" s="71"/>
      <c r="AIQ36" s="71"/>
      <c r="AIR36" s="71"/>
      <c r="AIS36" s="71"/>
      <c r="AIT36" s="71"/>
      <c r="AIU36" s="71"/>
      <c r="AIV36" s="71"/>
      <c r="AIW36" s="71"/>
      <c r="AIX36" s="71"/>
      <c r="AIY36" s="71"/>
      <c r="AIZ36" s="71"/>
      <c r="AJA36" s="71"/>
      <c r="AJB36" s="71"/>
      <c r="AJC36" s="71"/>
      <c r="AJD36" s="71"/>
      <c r="AJE36" s="71"/>
      <c r="AJF36" s="71"/>
      <c r="AJG36" s="71"/>
      <c r="AJH36" s="71"/>
      <c r="AJI36" s="71"/>
      <c r="AJJ36" s="71"/>
      <c r="AJK36" s="71"/>
      <c r="AJL36" s="71"/>
      <c r="AJM36" s="71"/>
      <c r="AJN36" s="71"/>
      <c r="AJO36" s="71"/>
      <c r="AJP36" s="71"/>
      <c r="AJQ36" s="71"/>
      <c r="AJR36" s="71"/>
      <c r="AJS36" s="71"/>
      <c r="AJT36" s="71"/>
      <c r="AJU36" s="71"/>
      <c r="AJV36" s="71"/>
      <c r="AJW36" s="71"/>
      <c r="AJX36" s="71"/>
      <c r="AJY36" s="71"/>
      <c r="AJZ36" s="71"/>
      <c r="AKA36" s="71"/>
      <c r="AKB36" s="71"/>
      <c r="AKC36" s="71"/>
      <c r="AKD36" s="71"/>
      <c r="AKE36" s="71"/>
      <c r="AKF36" s="71"/>
      <c r="AKG36" s="71"/>
      <c r="AKH36" s="71"/>
      <c r="AKI36" s="71"/>
      <c r="AKJ36" s="71"/>
      <c r="AKK36" s="71"/>
      <c r="AKL36" s="71"/>
      <c r="AKM36" s="71"/>
      <c r="AKN36" s="71"/>
      <c r="AKO36" s="71"/>
      <c r="AKP36" s="71"/>
      <c r="AKQ36" s="71"/>
      <c r="AKR36" s="71"/>
      <c r="AKS36" s="71"/>
      <c r="AKT36" s="71"/>
      <c r="AKU36" s="71"/>
      <c r="AKV36" s="71"/>
      <c r="AKW36" s="71"/>
      <c r="AKX36" s="71"/>
      <c r="AKY36" s="71"/>
      <c r="AKZ36" s="71"/>
      <c r="ALA36" s="71"/>
      <c r="ALB36" s="71"/>
      <c r="ALC36" s="71"/>
      <c r="ALD36" s="71"/>
      <c r="ALE36" s="71"/>
      <c r="ALF36" s="71"/>
      <c r="ALG36" s="71"/>
      <c r="ALH36" s="71"/>
      <c r="ALI36" s="71"/>
      <c r="ALJ36" s="71"/>
      <c r="ALK36" s="71"/>
      <c r="ALL36" s="71"/>
      <c r="ALM36" s="71"/>
      <c r="ALN36" s="71"/>
      <c r="ALO36" s="71"/>
      <c r="ALP36" s="71"/>
      <c r="ALQ36" s="71"/>
      <c r="ALR36" s="71"/>
      <c r="ALS36" s="71"/>
      <c r="ALT36" s="71"/>
      <c r="ALU36" s="71"/>
      <c r="ALV36" s="71"/>
      <c r="ALW36" s="71"/>
      <c r="ALX36" s="71"/>
      <c r="ALY36" s="71"/>
      <c r="ALZ36" s="71"/>
      <c r="AMA36" s="71"/>
    </row>
    <row r="37" spans="1:1015" ht="25.5" customHeight="1" x14ac:dyDescent="0.25">
      <c r="A37" s="21" t="s">
        <v>162</v>
      </c>
      <c r="B37" s="86">
        <f>SUM(B38+B39)</f>
        <v>68299</v>
      </c>
      <c r="C37" s="86">
        <f t="shared" ref="C37:H37" si="10">SUM(C38+C39)</f>
        <v>0</v>
      </c>
      <c r="D37" s="86">
        <f t="shared" si="10"/>
        <v>158650</v>
      </c>
      <c r="E37" s="86">
        <f t="shared" si="10"/>
        <v>146932</v>
      </c>
      <c r="F37" s="86">
        <f t="shared" si="10"/>
        <v>0</v>
      </c>
      <c r="G37" s="86">
        <f t="shared" si="10"/>
        <v>0</v>
      </c>
      <c r="H37" s="86">
        <f t="shared" si="10"/>
        <v>563</v>
      </c>
    </row>
    <row r="38" spans="1:1015" ht="26.4" x14ac:dyDescent="0.25">
      <c r="A38" s="11" t="s">
        <v>151</v>
      </c>
      <c r="B38" s="115">
        <v>43248</v>
      </c>
      <c r="C38" s="115">
        <v>0</v>
      </c>
      <c r="D38" s="115">
        <v>45244</v>
      </c>
      <c r="E38" s="115">
        <v>38836</v>
      </c>
      <c r="F38" s="115">
        <v>0</v>
      </c>
      <c r="G38" s="115">
        <v>0</v>
      </c>
      <c r="H38" s="115">
        <v>563</v>
      </c>
    </row>
    <row r="39" spans="1:1015" ht="42" customHeight="1" x14ac:dyDescent="0.25">
      <c r="A39" s="23" t="s">
        <v>152</v>
      </c>
      <c r="B39" s="115">
        <v>25051</v>
      </c>
      <c r="C39" s="115">
        <v>0</v>
      </c>
      <c r="D39" s="115">
        <v>113406</v>
      </c>
      <c r="E39" s="115">
        <v>108096</v>
      </c>
      <c r="F39" s="115">
        <v>0</v>
      </c>
      <c r="G39" s="115">
        <v>0</v>
      </c>
      <c r="H39" s="115">
        <v>0</v>
      </c>
    </row>
    <row r="40" spans="1:1015" ht="19.5" customHeight="1" x14ac:dyDescent="0.25">
      <c r="A40" s="9" t="s">
        <v>163</v>
      </c>
      <c r="B40" s="86">
        <f>SUM(B41+B42+B43)</f>
        <v>540956</v>
      </c>
      <c r="C40" s="86">
        <f t="shared" ref="C40:H40" si="11">SUM(C41+C42+C43)</f>
        <v>7340</v>
      </c>
      <c r="D40" s="86">
        <f t="shared" si="11"/>
        <v>953925</v>
      </c>
      <c r="E40" s="86">
        <f t="shared" si="11"/>
        <v>701221</v>
      </c>
      <c r="F40" s="86">
        <f t="shared" si="11"/>
        <v>5215</v>
      </c>
      <c r="G40" s="86">
        <f t="shared" si="11"/>
        <v>4811</v>
      </c>
      <c r="H40" s="86">
        <f t="shared" si="11"/>
        <v>82</v>
      </c>
    </row>
    <row r="41" spans="1:1015" ht="26.4" x14ac:dyDescent="0.25">
      <c r="A41" s="11" t="s">
        <v>153</v>
      </c>
      <c r="B41" s="115">
        <v>182360</v>
      </c>
      <c r="C41" s="115">
        <v>0</v>
      </c>
      <c r="D41" s="115">
        <v>300167</v>
      </c>
      <c r="E41" s="115">
        <v>193709</v>
      </c>
      <c r="F41" s="115">
        <v>0</v>
      </c>
      <c r="G41" s="115">
        <v>0</v>
      </c>
      <c r="H41" s="115">
        <v>82</v>
      </c>
    </row>
    <row r="42" spans="1:1015" ht="39.6" x14ac:dyDescent="0.25">
      <c r="A42" s="11" t="s">
        <v>154</v>
      </c>
      <c r="B42" s="115">
        <v>261498</v>
      </c>
      <c r="C42" s="115">
        <v>1823</v>
      </c>
      <c r="D42" s="115">
        <v>518474</v>
      </c>
      <c r="E42" s="115">
        <v>387487</v>
      </c>
      <c r="F42" s="115">
        <v>828</v>
      </c>
      <c r="G42" s="115">
        <v>793</v>
      </c>
      <c r="H42" s="115">
        <v>0</v>
      </c>
    </row>
    <row r="43" spans="1:1015" ht="27" customHeight="1" x14ac:dyDescent="0.25">
      <c r="A43" s="11" t="s">
        <v>155</v>
      </c>
      <c r="B43" s="115">
        <v>97098</v>
      </c>
      <c r="C43" s="115">
        <v>5517</v>
      </c>
      <c r="D43" s="115">
        <v>135284</v>
      </c>
      <c r="E43" s="115">
        <v>120025</v>
      </c>
      <c r="F43" s="115">
        <v>4387</v>
      </c>
      <c r="G43" s="115">
        <v>4018</v>
      </c>
      <c r="H43" s="115">
        <v>0</v>
      </c>
    </row>
    <row r="44" spans="1:1015" ht="27" customHeight="1" x14ac:dyDescent="0.25">
      <c r="A44" s="12" t="s">
        <v>164</v>
      </c>
      <c r="B44" s="55">
        <f>B46+B47</f>
        <v>72870</v>
      </c>
      <c r="C44" s="55">
        <f t="shared" ref="C44:H44" si="12">C46+C47</f>
        <v>2778</v>
      </c>
      <c r="D44" s="55">
        <f t="shared" si="12"/>
        <v>131262</v>
      </c>
      <c r="E44" s="55">
        <f t="shared" si="12"/>
        <v>91383</v>
      </c>
      <c r="F44" s="55">
        <f t="shared" si="12"/>
        <v>6221</v>
      </c>
      <c r="G44" s="55">
        <f t="shared" si="12"/>
        <v>4928</v>
      </c>
      <c r="H44" s="55">
        <f t="shared" si="12"/>
        <v>25</v>
      </c>
    </row>
    <row r="45" spans="1:1015" ht="12.75" hidden="1" customHeight="1" x14ac:dyDescent="0.25">
      <c r="A45" s="94" t="s">
        <v>156</v>
      </c>
      <c r="B45" s="234"/>
      <c r="C45" s="234"/>
      <c r="D45" s="234"/>
      <c r="E45" s="234"/>
      <c r="F45" s="234"/>
      <c r="G45" s="234"/>
      <c r="H45" s="234"/>
    </row>
    <row r="46" spans="1:1015" ht="20.25" customHeight="1" x14ac:dyDescent="0.25">
      <c r="A46" s="95" t="s">
        <v>156</v>
      </c>
      <c r="B46" s="140">
        <v>53406</v>
      </c>
      <c r="C46" s="140">
        <v>0</v>
      </c>
      <c r="D46" s="140">
        <v>77105</v>
      </c>
      <c r="E46" s="140">
        <v>50563</v>
      </c>
      <c r="F46" s="140">
        <v>0</v>
      </c>
      <c r="G46" s="140">
        <v>0</v>
      </c>
      <c r="H46" s="140">
        <v>25</v>
      </c>
    </row>
    <row r="47" spans="1:1015" ht="48" customHeight="1" x14ac:dyDescent="0.25">
      <c r="A47" s="95" t="s">
        <v>157</v>
      </c>
      <c r="B47" s="140">
        <v>19464</v>
      </c>
      <c r="C47" s="140">
        <v>2778</v>
      </c>
      <c r="D47" s="140">
        <v>54157</v>
      </c>
      <c r="E47" s="140">
        <v>40820</v>
      </c>
      <c r="F47" s="140">
        <v>6221</v>
      </c>
      <c r="G47" s="140">
        <v>4928</v>
      </c>
      <c r="H47" s="140">
        <v>0</v>
      </c>
    </row>
    <row r="48" spans="1:1015" ht="27.75" customHeight="1" x14ac:dyDescent="0.25">
      <c r="A48" s="96" t="s">
        <v>168</v>
      </c>
      <c r="B48" s="231">
        <f>SUM(B8+B11+B14+B19)</f>
        <v>13294486</v>
      </c>
      <c r="C48" s="231">
        <f t="shared" ref="C48:H48" si="13">SUM(C8+C11+C14+C19)</f>
        <v>7777578</v>
      </c>
      <c r="D48" s="231">
        <f t="shared" si="13"/>
        <v>23039461</v>
      </c>
      <c r="E48" s="231">
        <f t="shared" si="13"/>
        <v>16917619</v>
      </c>
      <c r="F48" s="231">
        <f t="shared" si="13"/>
        <v>11892184</v>
      </c>
      <c r="G48" s="231">
        <f t="shared" si="13"/>
        <v>9608417</v>
      </c>
      <c r="H48" s="231">
        <f t="shared" si="13"/>
        <v>37388</v>
      </c>
    </row>
    <row r="53" spans="1:1" x14ac:dyDescent="0.25">
      <c r="A53" s="1"/>
    </row>
  </sheetData>
  <mergeCells count="13">
    <mergeCell ref="A2:A6"/>
    <mergeCell ref="A1:H1"/>
    <mergeCell ref="B2:H2"/>
    <mergeCell ref="B3:C3"/>
    <mergeCell ref="D3:G3"/>
    <mergeCell ref="H3:H6"/>
    <mergeCell ref="B4:B6"/>
    <mergeCell ref="C4:C6"/>
    <mergeCell ref="D4:D6"/>
    <mergeCell ref="E4:E6"/>
    <mergeCell ref="F4:G4"/>
    <mergeCell ref="F5:F6"/>
    <mergeCell ref="G5:G6"/>
  </mergeCells>
  <pageMargins left="0.75" right="0.75" top="1" bottom="1" header="0.51180555555555496" footer="0.51180555555555496"/>
  <pageSetup paperSize="9" firstPageNumber="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zoomScale="98" zoomScaleNormal="98" workbookViewId="0">
      <selection activeCell="C17" sqref="C17"/>
    </sheetView>
  </sheetViews>
  <sheetFormatPr defaultRowHeight="13.2" x14ac:dyDescent="0.25"/>
  <cols>
    <col min="1" max="1" width="52" style="28" customWidth="1"/>
    <col min="2" max="3" width="10.88671875" style="28" customWidth="1"/>
    <col min="4" max="4" width="0.44140625" style="28" hidden="1" customWidth="1"/>
    <col min="5" max="5" width="9.109375" style="28" customWidth="1"/>
    <col min="6" max="6" width="0.44140625" style="28" hidden="1" customWidth="1"/>
    <col min="7" max="7" width="13.6640625" style="28" customWidth="1"/>
    <col min="8" max="8" width="2.5546875" style="28" hidden="1" customWidth="1"/>
    <col min="9" max="9" width="10.5546875" style="28" customWidth="1"/>
    <col min="10" max="10" width="8.33203125" style="28" hidden="1" customWidth="1"/>
    <col min="11" max="11" width="8.44140625" style="28" customWidth="1"/>
    <col min="12" max="12" width="0.109375" style="28" hidden="1" customWidth="1"/>
    <col min="13" max="13" width="7.44140625" style="28" customWidth="1"/>
    <col min="14" max="14" width="9" style="28" customWidth="1"/>
    <col min="15" max="15" width="7.44140625" style="28" customWidth="1"/>
    <col min="16" max="16" width="12.109375" style="28" customWidth="1"/>
    <col min="17" max="17" width="10" style="28" customWidth="1"/>
    <col min="18" max="18" width="7.88671875" style="28" customWidth="1"/>
    <col min="19" max="1022" width="8.6640625" customWidth="1"/>
  </cols>
  <sheetData>
    <row r="1" spans="1:22" ht="15" x14ac:dyDescent="0.25">
      <c r="A1" s="330" t="s">
        <v>67</v>
      </c>
      <c r="B1" s="330"/>
      <c r="C1" s="330"/>
      <c r="D1" s="330"/>
      <c r="E1" s="330"/>
      <c r="F1" s="330"/>
      <c r="G1" s="330"/>
      <c r="H1" s="330"/>
      <c r="I1" s="330"/>
      <c r="J1" s="330"/>
      <c r="K1" s="330"/>
      <c r="L1" s="330"/>
      <c r="M1" s="330"/>
      <c r="N1" s="330"/>
      <c r="O1" s="330"/>
      <c r="P1" s="330"/>
      <c r="Q1" s="330"/>
      <c r="R1" s="331"/>
    </row>
    <row r="2" spans="1:22" ht="12" customHeight="1" x14ac:dyDescent="0.25">
      <c r="A2" s="308" t="s">
        <v>0</v>
      </c>
      <c r="B2" s="311"/>
      <c r="C2" s="311"/>
      <c r="D2" s="311"/>
      <c r="E2" s="311"/>
      <c r="F2" s="311"/>
      <c r="G2" s="311"/>
      <c r="H2" s="311"/>
      <c r="I2" s="311"/>
      <c r="J2" s="311"/>
      <c r="K2" s="311"/>
      <c r="L2" s="311"/>
      <c r="M2" s="311"/>
      <c r="N2" s="311"/>
      <c r="O2" s="311"/>
      <c r="P2" s="311"/>
      <c r="Q2" s="311"/>
      <c r="R2" s="311"/>
    </row>
    <row r="3" spans="1:22" ht="12.75" hidden="1" customHeight="1" x14ac:dyDescent="0.25">
      <c r="A3" s="309"/>
      <c r="B3" s="275" t="s">
        <v>74</v>
      </c>
      <c r="C3" s="332" t="s">
        <v>75</v>
      </c>
      <c r="D3" s="73"/>
      <c r="E3" s="102" t="s">
        <v>76</v>
      </c>
      <c r="F3" s="103"/>
      <c r="G3" s="103"/>
      <c r="H3" s="104"/>
      <c r="I3" s="277" t="s">
        <v>77</v>
      </c>
      <c r="J3" s="277"/>
      <c r="K3" s="277"/>
      <c r="L3" s="277"/>
      <c r="M3" s="313" t="s">
        <v>204</v>
      </c>
      <c r="N3" s="313" t="s">
        <v>205</v>
      </c>
      <c r="O3" s="313" t="s">
        <v>206</v>
      </c>
      <c r="P3" s="313" t="s">
        <v>207</v>
      </c>
      <c r="Q3" s="313" t="s">
        <v>208</v>
      </c>
      <c r="R3" s="313" t="s">
        <v>78</v>
      </c>
    </row>
    <row r="4" spans="1:22" ht="31.5" customHeight="1" x14ac:dyDescent="0.25">
      <c r="A4" s="309"/>
      <c r="B4" s="275"/>
      <c r="C4" s="332"/>
      <c r="D4" s="74"/>
      <c r="E4" s="333" t="s">
        <v>173</v>
      </c>
      <c r="F4" s="334"/>
      <c r="G4" s="334"/>
      <c r="H4" s="105"/>
      <c r="I4" s="277"/>
      <c r="J4" s="277"/>
      <c r="K4" s="277"/>
      <c r="L4" s="277"/>
      <c r="M4" s="313"/>
      <c r="N4" s="313"/>
      <c r="O4" s="313"/>
      <c r="P4" s="313"/>
      <c r="Q4" s="313"/>
      <c r="R4" s="313"/>
    </row>
    <row r="5" spans="1:22" ht="12.75" customHeight="1" x14ac:dyDescent="0.25">
      <c r="A5" s="309"/>
      <c r="B5" s="275"/>
      <c r="C5" s="332"/>
      <c r="D5" s="74"/>
      <c r="E5" s="275" t="s">
        <v>24</v>
      </c>
      <c r="F5" s="275"/>
      <c r="G5" s="275" t="s">
        <v>79</v>
      </c>
      <c r="H5" s="275"/>
      <c r="I5" s="332" t="s">
        <v>24</v>
      </c>
      <c r="J5" s="74"/>
      <c r="K5" s="275" t="s">
        <v>80</v>
      </c>
      <c r="L5" s="275"/>
      <c r="M5" s="313"/>
      <c r="N5" s="313"/>
      <c r="O5" s="313"/>
      <c r="P5" s="313"/>
      <c r="Q5" s="313"/>
      <c r="R5" s="313"/>
    </row>
    <row r="6" spans="1:22" ht="65.25" customHeight="1" x14ac:dyDescent="0.25">
      <c r="A6" s="310"/>
      <c r="B6" s="275"/>
      <c r="C6" s="332"/>
      <c r="D6" s="75"/>
      <c r="E6" s="275"/>
      <c r="F6" s="275"/>
      <c r="G6" s="275"/>
      <c r="H6" s="275"/>
      <c r="I6" s="332"/>
      <c r="J6" s="75"/>
      <c r="K6" s="275"/>
      <c r="L6" s="275"/>
      <c r="M6" s="313"/>
      <c r="N6" s="313"/>
      <c r="O6" s="313"/>
      <c r="P6" s="313"/>
      <c r="Q6" s="313"/>
      <c r="R6" s="313"/>
    </row>
    <row r="7" spans="1:22" x14ac:dyDescent="0.25">
      <c r="A7" s="211" t="s">
        <v>81</v>
      </c>
      <c r="B7" s="211">
        <v>75</v>
      </c>
      <c r="C7" s="335">
        <v>76</v>
      </c>
      <c r="D7" s="335"/>
      <c r="E7" s="335">
        <v>77</v>
      </c>
      <c r="F7" s="335"/>
      <c r="G7" s="335">
        <v>78</v>
      </c>
      <c r="H7" s="335"/>
      <c r="I7" s="335">
        <v>79</v>
      </c>
      <c r="J7" s="335"/>
      <c r="K7" s="335">
        <v>80</v>
      </c>
      <c r="L7" s="335"/>
      <c r="M7" s="55">
        <v>81</v>
      </c>
      <c r="N7" s="55">
        <v>82</v>
      </c>
      <c r="O7" s="55">
        <v>83</v>
      </c>
      <c r="P7" s="55">
        <v>84</v>
      </c>
      <c r="Q7" s="55">
        <v>85</v>
      </c>
      <c r="R7" s="211">
        <v>86</v>
      </c>
      <c r="V7" s="71"/>
    </row>
    <row r="8" spans="1:22" ht="16.5" customHeight="1" x14ac:dyDescent="0.25">
      <c r="A8" s="89" t="s">
        <v>134</v>
      </c>
      <c r="B8" s="138">
        <f>SUM(B9+B10)</f>
        <v>2</v>
      </c>
      <c r="C8" s="138">
        <f t="shared" ref="C8:R8" si="0">SUM(C9+C10)</f>
        <v>2</v>
      </c>
      <c r="D8" s="138">
        <f t="shared" si="0"/>
        <v>62</v>
      </c>
      <c r="E8" s="138">
        <f t="shared" si="0"/>
        <v>257</v>
      </c>
      <c r="F8" s="138">
        <f t="shared" si="0"/>
        <v>22</v>
      </c>
      <c r="G8" s="138">
        <f t="shared" si="0"/>
        <v>257</v>
      </c>
      <c r="H8" s="138">
        <f t="shared" si="0"/>
        <v>2</v>
      </c>
      <c r="I8" s="138">
        <f t="shared" si="0"/>
        <v>86</v>
      </c>
      <c r="J8" s="138">
        <f t="shared" si="0"/>
        <v>0</v>
      </c>
      <c r="K8" s="138">
        <f t="shared" si="0"/>
        <v>85</v>
      </c>
      <c r="L8" s="138">
        <f t="shared" si="0"/>
        <v>2</v>
      </c>
      <c r="M8" s="138">
        <f t="shared" si="0"/>
        <v>2</v>
      </c>
      <c r="N8" s="138">
        <f t="shared" si="0"/>
        <v>2</v>
      </c>
      <c r="O8" s="138">
        <f t="shared" si="0"/>
        <v>1</v>
      </c>
      <c r="P8" s="138">
        <f t="shared" si="0"/>
        <v>7</v>
      </c>
      <c r="Q8" s="138">
        <f t="shared" si="0"/>
        <v>2</v>
      </c>
      <c r="R8" s="138">
        <f t="shared" si="0"/>
        <v>16</v>
      </c>
    </row>
    <row r="9" spans="1:22" ht="16.5" customHeight="1" x14ac:dyDescent="0.25">
      <c r="A9" s="81" t="s">
        <v>127</v>
      </c>
      <c r="B9" s="133">
        <v>1</v>
      </c>
      <c r="C9" s="133">
        <v>1</v>
      </c>
      <c r="D9" s="178"/>
      <c r="E9" s="133">
        <v>195</v>
      </c>
      <c r="F9" s="133"/>
      <c r="G9" s="133">
        <v>195</v>
      </c>
      <c r="H9" s="133"/>
      <c r="I9" s="133">
        <v>64</v>
      </c>
      <c r="J9" s="133"/>
      <c r="K9" s="133">
        <v>63</v>
      </c>
      <c r="L9" s="133"/>
      <c r="M9" s="133">
        <v>0</v>
      </c>
      <c r="N9" s="133">
        <v>0</v>
      </c>
      <c r="O9" s="148">
        <v>1</v>
      </c>
      <c r="P9" s="148">
        <v>5</v>
      </c>
      <c r="Q9" s="148">
        <v>0</v>
      </c>
      <c r="R9" s="148">
        <v>0</v>
      </c>
    </row>
    <row r="10" spans="1:22" ht="14.25" customHeight="1" x14ac:dyDescent="0.25">
      <c r="A10" s="81" t="s">
        <v>132</v>
      </c>
      <c r="B10" s="133">
        <v>1</v>
      </c>
      <c r="C10" s="133">
        <v>1</v>
      </c>
      <c r="D10" s="179">
        <v>62</v>
      </c>
      <c r="E10" s="133">
        <v>62</v>
      </c>
      <c r="F10" s="133">
        <v>22</v>
      </c>
      <c r="G10" s="133">
        <v>62</v>
      </c>
      <c r="H10" s="133">
        <v>2</v>
      </c>
      <c r="I10" s="133">
        <v>22</v>
      </c>
      <c r="J10" s="133">
        <v>0</v>
      </c>
      <c r="K10" s="133">
        <v>22</v>
      </c>
      <c r="L10" s="133">
        <v>2</v>
      </c>
      <c r="M10" s="133">
        <v>2</v>
      </c>
      <c r="N10" s="133">
        <v>2</v>
      </c>
      <c r="O10" s="133">
        <v>0</v>
      </c>
      <c r="P10" s="133">
        <v>2</v>
      </c>
      <c r="Q10" s="133">
        <v>2</v>
      </c>
      <c r="R10" s="133">
        <v>16</v>
      </c>
    </row>
    <row r="11" spans="1:22" ht="15.75" customHeight="1" x14ac:dyDescent="0.25">
      <c r="A11" s="89" t="s">
        <v>133</v>
      </c>
      <c r="B11" s="138">
        <f>SUM(B12+B13)</f>
        <v>1102</v>
      </c>
      <c r="C11" s="138">
        <f t="shared" ref="C11:R11" si="1">SUM(C12+C13)</f>
        <v>1091</v>
      </c>
      <c r="D11" s="138">
        <f t="shared" si="1"/>
        <v>4828</v>
      </c>
      <c r="E11" s="138">
        <f t="shared" si="1"/>
        <v>4828</v>
      </c>
      <c r="F11" s="138">
        <f t="shared" si="1"/>
        <v>4671</v>
      </c>
      <c r="G11" s="138">
        <f t="shared" si="1"/>
        <v>4489</v>
      </c>
      <c r="H11" s="138">
        <f t="shared" si="1"/>
        <v>131</v>
      </c>
      <c r="I11" s="138">
        <f t="shared" si="1"/>
        <v>4051</v>
      </c>
      <c r="J11" s="138">
        <f t="shared" si="1"/>
        <v>4007</v>
      </c>
      <c r="K11" s="138">
        <f t="shared" si="1"/>
        <v>3387</v>
      </c>
      <c r="L11" s="138">
        <f t="shared" si="1"/>
        <v>16</v>
      </c>
      <c r="M11" s="138">
        <f t="shared" si="1"/>
        <v>131</v>
      </c>
      <c r="N11" s="138">
        <f t="shared" si="1"/>
        <v>22</v>
      </c>
      <c r="O11" s="138">
        <f t="shared" si="1"/>
        <v>26</v>
      </c>
      <c r="P11" s="138">
        <f t="shared" si="1"/>
        <v>1128</v>
      </c>
      <c r="Q11" s="138">
        <f t="shared" si="1"/>
        <v>16</v>
      </c>
      <c r="R11" s="138">
        <f t="shared" si="1"/>
        <v>705</v>
      </c>
    </row>
    <row r="12" spans="1:22" ht="15.75" customHeight="1" x14ac:dyDescent="0.25">
      <c r="A12" s="81" t="s">
        <v>136</v>
      </c>
      <c r="B12" s="133">
        <v>133</v>
      </c>
      <c r="C12" s="133">
        <v>131</v>
      </c>
      <c r="D12" s="133">
        <v>1295</v>
      </c>
      <c r="E12" s="133">
        <v>1295</v>
      </c>
      <c r="F12" s="133">
        <v>1243</v>
      </c>
      <c r="G12" s="133">
        <v>1243</v>
      </c>
      <c r="H12" s="133">
        <v>38</v>
      </c>
      <c r="I12" s="133">
        <v>763</v>
      </c>
      <c r="J12" s="133">
        <v>761</v>
      </c>
      <c r="K12" s="133">
        <v>141</v>
      </c>
      <c r="L12" s="133">
        <v>14</v>
      </c>
      <c r="M12" s="133">
        <v>38</v>
      </c>
      <c r="N12" s="133">
        <v>9</v>
      </c>
      <c r="O12" s="133">
        <v>10</v>
      </c>
      <c r="P12" s="152">
        <v>141</v>
      </c>
      <c r="Q12" s="152">
        <v>14</v>
      </c>
      <c r="R12" s="152">
        <v>300</v>
      </c>
    </row>
    <row r="13" spans="1:22" ht="21" customHeight="1" x14ac:dyDescent="0.25">
      <c r="A13" s="81" t="s">
        <v>135</v>
      </c>
      <c r="B13" s="140">
        <v>969</v>
      </c>
      <c r="C13" s="140">
        <v>960</v>
      </c>
      <c r="D13" s="140">
        <v>3533</v>
      </c>
      <c r="E13" s="140">
        <v>3533</v>
      </c>
      <c r="F13" s="140">
        <v>3428</v>
      </c>
      <c r="G13" s="140">
        <v>3246</v>
      </c>
      <c r="H13" s="140">
        <v>93</v>
      </c>
      <c r="I13" s="140">
        <v>3288</v>
      </c>
      <c r="J13" s="140">
        <v>3246</v>
      </c>
      <c r="K13" s="140">
        <v>3246</v>
      </c>
      <c r="L13" s="140">
        <v>2</v>
      </c>
      <c r="M13" s="140">
        <v>93</v>
      </c>
      <c r="N13" s="140">
        <v>13</v>
      </c>
      <c r="O13" s="140">
        <v>16</v>
      </c>
      <c r="P13" s="153">
        <v>987</v>
      </c>
      <c r="Q13" s="153">
        <v>2</v>
      </c>
      <c r="R13" s="153">
        <v>405</v>
      </c>
    </row>
    <row r="14" spans="1:22" ht="31.5" customHeight="1" x14ac:dyDescent="0.25">
      <c r="A14" s="89" t="s">
        <v>158</v>
      </c>
      <c r="B14" s="149">
        <f>SUM(B15+B16+B17+B18)</f>
        <v>661</v>
      </c>
      <c r="C14" s="149">
        <f t="shared" ref="C14:R14" si="2">SUM(C15+C16+C17+C18)</f>
        <v>482</v>
      </c>
      <c r="D14" s="149">
        <f t="shared" si="2"/>
        <v>0</v>
      </c>
      <c r="E14" s="149">
        <f t="shared" si="2"/>
        <v>1915</v>
      </c>
      <c r="F14" s="149">
        <f t="shared" si="2"/>
        <v>0</v>
      </c>
      <c r="G14" s="149">
        <f t="shared" si="2"/>
        <v>1632</v>
      </c>
      <c r="H14" s="149">
        <f t="shared" si="2"/>
        <v>0</v>
      </c>
      <c r="I14" s="149">
        <f t="shared" si="2"/>
        <v>1201</v>
      </c>
      <c r="J14" s="149">
        <f t="shared" si="2"/>
        <v>0</v>
      </c>
      <c r="K14" s="149">
        <f t="shared" si="2"/>
        <v>1094</v>
      </c>
      <c r="L14" s="149">
        <f t="shared" si="2"/>
        <v>0</v>
      </c>
      <c r="M14" s="149">
        <f t="shared" si="2"/>
        <v>154</v>
      </c>
      <c r="N14" s="149">
        <f t="shared" si="2"/>
        <v>33</v>
      </c>
      <c r="O14" s="149">
        <f t="shared" si="2"/>
        <v>50</v>
      </c>
      <c r="P14" s="149">
        <f t="shared" si="2"/>
        <v>113</v>
      </c>
      <c r="Q14" s="149">
        <f t="shared" si="2"/>
        <v>9</v>
      </c>
      <c r="R14" s="149">
        <f t="shared" si="2"/>
        <v>52</v>
      </c>
    </row>
    <row r="15" spans="1:22" ht="17.25" customHeight="1" x14ac:dyDescent="0.25">
      <c r="A15" s="11" t="s">
        <v>137</v>
      </c>
      <c r="B15" s="150">
        <v>24</v>
      </c>
      <c r="C15" s="150">
        <v>24</v>
      </c>
      <c r="D15" s="150"/>
      <c r="E15" s="150">
        <v>793</v>
      </c>
      <c r="F15" s="150"/>
      <c r="G15" s="150">
        <v>767</v>
      </c>
      <c r="H15" s="150"/>
      <c r="I15" s="150">
        <v>506</v>
      </c>
      <c r="J15" s="150"/>
      <c r="K15" s="150">
        <v>500</v>
      </c>
      <c r="L15" s="150"/>
      <c r="M15" s="150">
        <v>29</v>
      </c>
      <c r="N15" s="150">
        <v>12</v>
      </c>
      <c r="O15" s="150">
        <v>8</v>
      </c>
      <c r="P15" s="150">
        <v>16</v>
      </c>
      <c r="Q15" s="150">
        <v>2</v>
      </c>
      <c r="R15" s="150">
        <v>7</v>
      </c>
    </row>
    <row r="16" spans="1:22" ht="44.25" customHeight="1" x14ac:dyDescent="0.25">
      <c r="A16" s="11" t="s">
        <v>138</v>
      </c>
      <c r="B16" s="243">
        <v>35</v>
      </c>
      <c r="C16" s="243">
        <v>30</v>
      </c>
      <c r="D16" s="243">
        <v>0</v>
      </c>
      <c r="E16" s="243">
        <v>165</v>
      </c>
      <c r="F16" s="243">
        <v>0</v>
      </c>
      <c r="G16" s="243">
        <v>150</v>
      </c>
      <c r="H16" s="243">
        <v>0</v>
      </c>
      <c r="I16" s="243">
        <v>131</v>
      </c>
      <c r="J16" s="243">
        <v>0</v>
      </c>
      <c r="K16" s="243">
        <v>125</v>
      </c>
      <c r="L16" s="243">
        <v>0</v>
      </c>
      <c r="M16" s="243">
        <v>9</v>
      </c>
      <c r="N16" s="243">
        <v>1</v>
      </c>
      <c r="O16" s="243">
        <v>5</v>
      </c>
      <c r="P16" s="243">
        <v>11</v>
      </c>
      <c r="Q16" s="243">
        <v>0</v>
      </c>
      <c r="R16" s="243">
        <v>1</v>
      </c>
    </row>
    <row r="17" spans="1:18" ht="29.25" customHeight="1" x14ac:dyDescent="0.25">
      <c r="A17" s="90" t="s">
        <v>139</v>
      </c>
      <c r="B17" s="142">
        <f>B43</f>
        <v>33</v>
      </c>
      <c r="C17" s="142">
        <f t="shared" ref="C17:R17" si="3">C43</f>
        <v>26</v>
      </c>
      <c r="D17" s="142">
        <f t="shared" si="3"/>
        <v>0</v>
      </c>
      <c r="E17" s="142">
        <f t="shared" si="3"/>
        <v>140</v>
      </c>
      <c r="F17" s="142">
        <f t="shared" si="3"/>
        <v>0</v>
      </c>
      <c r="G17" s="142">
        <f t="shared" si="3"/>
        <v>128</v>
      </c>
      <c r="H17" s="142">
        <f t="shared" si="3"/>
        <v>0</v>
      </c>
      <c r="I17" s="142">
        <f t="shared" si="3"/>
        <v>120</v>
      </c>
      <c r="J17" s="142">
        <f t="shared" si="3"/>
        <v>0</v>
      </c>
      <c r="K17" s="142">
        <f t="shared" si="3"/>
        <v>115</v>
      </c>
      <c r="L17" s="142">
        <f t="shared" si="3"/>
        <v>0</v>
      </c>
      <c r="M17" s="142">
        <f t="shared" si="3"/>
        <v>4</v>
      </c>
      <c r="N17" s="142">
        <f t="shared" si="3"/>
        <v>0</v>
      </c>
      <c r="O17" s="142">
        <f t="shared" si="3"/>
        <v>1</v>
      </c>
      <c r="P17" s="142">
        <f t="shared" si="3"/>
        <v>7</v>
      </c>
      <c r="Q17" s="142">
        <f t="shared" si="3"/>
        <v>0</v>
      </c>
      <c r="R17" s="142">
        <f t="shared" si="3"/>
        <v>0</v>
      </c>
    </row>
    <row r="18" spans="1:18" ht="18.75" customHeight="1" x14ac:dyDescent="0.25">
      <c r="A18" s="81" t="s">
        <v>140</v>
      </c>
      <c r="B18" s="133">
        <v>569</v>
      </c>
      <c r="C18" s="133">
        <v>402</v>
      </c>
      <c r="D18" s="133"/>
      <c r="E18" s="133">
        <v>817</v>
      </c>
      <c r="F18" s="133"/>
      <c r="G18" s="133">
        <v>587</v>
      </c>
      <c r="H18" s="133"/>
      <c r="I18" s="133">
        <v>444</v>
      </c>
      <c r="J18" s="133"/>
      <c r="K18" s="133">
        <v>354</v>
      </c>
      <c r="L18" s="133"/>
      <c r="M18" s="133">
        <v>112</v>
      </c>
      <c r="N18" s="133">
        <v>20</v>
      </c>
      <c r="O18" s="133">
        <v>36</v>
      </c>
      <c r="P18" s="152">
        <v>79</v>
      </c>
      <c r="Q18" s="152">
        <v>7</v>
      </c>
      <c r="R18" s="152">
        <v>44</v>
      </c>
    </row>
    <row r="19" spans="1:18" ht="15" customHeight="1" x14ac:dyDescent="0.25">
      <c r="A19" s="89" t="s">
        <v>159</v>
      </c>
      <c r="B19" s="138">
        <f>SUM(B20+B21+B24+B25+B26+B27+B32)</f>
        <v>46</v>
      </c>
      <c r="C19" s="138">
        <f t="shared" ref="C19:R19" si="4">SUM(C20+C21+C24+C25+C26+C27+C32)</f>
        <v>46</v>
      </c>
      <c r="D19" s="138">
        <f t="shared" si="4"/>
        <v>0</v>
      </c>
      <c r="E19" s="138">
        <f t="shared" si="4"/>
        <v>144</v>
      </c>
      <c r="F19" s="138">
        <f t="shared" si="4"/>
        <v>0</v>
      </c>
      <c r="G19" s="138">
        <f t="shared" si="4"/>
        <v>144</v>
      </c>
      <c r="H19" s="138">
        <f t="shared" si="4"/>
        <v>0</v>
      </c>
      <c r="I19" s="138">
        <f t="shared" si="4"/>
        <v>40</v>
      </c>
      <c r="J19" s="138">
        <f t="shared" si="4"/>
        <v>0</v>
      </c>
      <c r="K19" s="138">
        <f t="shared" si="4"/>
        <v>40</v>
      </c>
      <c r="L19" s="138">
        <f t="shared" si="4"/>
        <v>0</v>
      </c>
      <c r="M19" s="138">
        <f t="shared" si="4"/>
        <v>12</v>
      </c>
      <c r="N19" s="138">
        <f t="shared" si="4"/>
        <v>5</v>
      </c>
      <c r="O19" s="138">
        <f t="shared" si="4"/>
        <v>6</v>
      </c>
      <c r="P19" s="138">
        <f t="shared" si="4"/>
        <v>9</v>
      </c>
      <c r="Q19" s="138">
        <f t="shared" si="4"/>
        <v>2</v>
      </c>
      <c r="R19" s="138">
        <f t="shared" si="4"/>
        <v>1</v>
      </c>
    </row>
    <row r="20" spans="1:18" ht="27" customHeight="1" x14ac:dyDescent="0.25">
      <c r="A20" s="92" t="s">
        <v>141</v>
      </c>
      <c r="B20" s="140">
        <v>6</v>
      </c>
      <c r="C20" s="140">
        <v>6</v>
      </c>
      <c r="D20" s="140"/>
      <c r="E20" s="140">
        <v>84</v>
      </c>
      <c r="F20" s="140"/>
      <c r="G20" s="140">
        <v>84</v>
      </c>
      <c r="H20" s="140"/>
      <c r="I20" s="140">
        <v>10</v>
      </c>
      <c r="J20" s="140"/>
      <c r="K20" s="140">
        <v>10</v>
      </c>
      <c r="L20" s="140"/>
      <c r="M20" s="140">
        <v>2</v>
      </c>
      <c r="N20" s="140">
        <v>2</v>
      </c>
      <c r="O20" s="140">
        <v>1</v>
      </c>
      <c r="P20" s="145">
        <v>4</v>
      </c>
      <c r="Q20" s="140">
        <v>0</v>
      </c>
      <c r="R20" s="140">
        <v>0</v>
      </c>
    </row>
    <row r="21" spans="1:18" ht="31.5" customHeight="1" x14ac:dyDescent="0.25">
      <c r="A21" s="91" t="s">
        <v>170</v>
      </c>
      <c r="B21" s="139">
        <f>SUM(B22+B23)</f>
        <v>30</v>
      </c>
      <c r="C21" s="139">
        <f t="shared" ref="C21:R21" si="5">SUM(C22+C23)</f>
        <v>30</v>
      </c>
      <c r="D21" s="139">
        <f t="shared" si="5"/>
        <v>0</v>
      </c>
      <c r="E21" s="139">
        <f t="shared" si="5"/>
        <v>30</v>
      </c>
      <c r="F21" s="139">
        <f t="shared" si="5"/>
        <v>0</v>
      </c>
      <c r="G21" s="139">
        <f t="shared" si="5"/>
        <v>30</v>
      </c>
      <c r="H21" s="139">
        <f t="shared" si="5"/>
        <v>0</v>
      </c>
      <c r="I21" s="139">
        <f t="shared" si="5"/>
        <v>7</v>
      </c>
      <c r="J21" s="139">
        <f t="shared" si="5"/>
        <v>0</v>
      </c>
      <c r="K21" s="139">
        <f t="shared" si="5"/>
        <v>7</v>
      </c>
      <c r="L21" s="139">
        <f t="shared" si="5"/>
        <v>0</v>
      </c>
      <c r="M21" s="139">
        <f t="shared" si="5"/>
        <v>5</v>
      </c>
      <c r="N21" s="139">
        <f t="shared" si="5"/>
        <v>2</v>
      </c>
      <c r="O21" s="139">
        <f t="shared" si="5"/>
        <v>3</v>
      </c>
      <c r="P21" s="139">
        <f t="shared" si="5"/>
        <v>2</v>
      </c>
      <c r="Q21" s="139">
        <f t="shared" si="5"/>
        <v>0</v>
      </c>
      <c r="R21" s="139">
        <f t="shared" si="5"/>
        <v>0</v>
      </c>
    </row>
    <row r="22" spans="1:18" ht="27.75" customHeight="1" x14ac:dyDescent="0.25">
      <c r="A22" s="16" t="s">
        <v>143</v>
      </c>
      <c r="B22" s="145">
        <v>23</v>
      </c>
      <c r="C22" s="145">
        <v>23</v>
      </c>
      <c r="D22" s="145"/>
      <c r="E22" s="145">
        <v>23</v>
      </c>
      <c r="F22" s="145"/>
      <c r="G22" s="145">
        <v>23</v>
      </c>
      <c r="H22" s="145"/>
      <c r="I22" s="145">
        <v>3</v>
      </c>
      <c r="J22" s="145"/>
      <c r="K22" s="145">
        <v>3</v>
      </c>
      <c r="L22" s="145"/>
      <c r="M22" s="145">
        <v>1</v>
      </c>
      <c r="N22" s="145">
        <v>1</v>
      </c>
      <c r="O22" s="145">
        <v>1</v>
      </c>
      <c r="P22" s="135">
        <v>1</v>
      </c>
      <c r="Q22" s="135">
        <v>0</v>
      </c>
      <c r="R22" s="140">
        <v>0</v>
      </c>
    </row>
    <row r="23" spans="1:18" ht="16.5" customHeight="1" x14ac:dyDescent="0.25">
      <c r="A23" s="16" t="s">
        <v>144</v>
      </c>
      <c r="B23" s="140">
        <v>7</v>
      </c>
      <c r="C23" s="140">
        <v>7</v>
      </c>
      <c r="D23" s="140"/>
      <c r="E23" s="140">
        <v>7</v>
      </c>
      <c r="F23" s="140"/>
      <c r="G23" s="140">
        <v>7</v>
      </c>
      <c r="H23" s="140"/>
      <c r="I23" s="140">
        <v>4</v>
      </c>
      <c r="J23" s="140"/>
      <c r="K23" s="140">
        <v>4</v>
      </c>
      <c r="L23" s="140"/>
      <c r="M23" s="140">
        <v>4</v>
      </c>
      <c r="N23" s="140">
        <v>1</v>
      </c>
      <c r="O23" s="140">
        <v>2</v>
      </c>
      <c r="P23" s="140">
        <v>1</v>
      </c>
      <c r="Q23" s="140">
        <v>0</v>
      </c>
      <c r="R23" s="140">
        <v>0</v>
      </c>
    </row>
    <row r="24" spans="1:18" ht="18" customHeight="1" x14ac:dyDescent="0.25">
      <c r="A24" s="92" t="s">
        <v>145</v>
      </c>
      <c r="B24" s="140">
        <v>1</v>
      </c>
      <c r="C24" s="140">
        <v>1</v>
      </c>
      <c r="D24" s="140"/>
      <c r="E24" s="140">
        <v>6</v>
      </c>
      <c r="F24" s="140"/>
      <c r="G24" s="140">
        <v>6</v>
      </c>
      <c r="H24" s="140"/>
      <c r="I24" s="140">
        <v>4</v>
      </c>
      <c r="J24" s="140"/>
      <c r="K24" s="140">
        <v>4</v>
      </c>
      <c r="L24" s="140"/>
      <c r="M24" s="140">
        <v>0</v>
      </c>
      <c r="N24" s="140">
        <v>0</v>
      </c>
      <c r="O24" s="140">
        <v>0</v>
      </c>
      <c r="P24" s="154">
        <v>2</v>
      </c>
      <c r="Q24" s="154">
        <v>0</v>
      </c>
      <c r="R24" s="140">
        <v>0</v>
      </c>
    </row>
    <row r="25" spans="1:18" ht="24.75" customHeight="1" x14ac:dyDescent="0.25">
      <c r="A25" s="92" t="s">
        <v>146</v>
      </c>
      <c r="B25" s="140">
        <v>1</v>
      </c>
      <c r="C25" s="140">
        <v>1</v>
      </c>
      <c r="D25" s="140"/>
      <c r="E25" s="140">
        <v>9</v>
      </c>
      <c r="F25" s="140"/>
      <c r="G25" s="140">
        <v>9</v>
      </c>
      <c r="H25" s="140"/>
      <c r="I25" s="140">
        <v>8</v>
      </c>
      <c r="J25" s="140"/>
      <c r="K25" s="140">
        <v>8</v>
      </c>
      <c r="L25" s="140"/>
      <c r="M25" s="140">
        <v>1</v>
      </c>
      <c r="N25" s="140">
        <v>0</v>
      </c>
      <c r="O25" s="140">
        <v>0</v>
      </c>
      <c r="P25" s="154">
        <v>0</v>
      </c>
      <c r="Q25" s="154">
        <v>0</v>
      </c>
      <c r="R25" s="140">
        <v>0</v>
      </c>
    </row>
    <row r="26" spans="1:18" ht="17.25" customHeight="1" x14ac:dyDescent="0.25">
      <c r="A26" s="93" t="s">
        <v>147</v>
      </c>
      <c r="B26" s="139"/>
      <c r="C26" s="144"/>
      <c r="D26" s="139"/>
      <c r="E26" s="139"/>
      <c r="F26" s="139"/>
      <c r="G26" s="139"/>
      <c r="H26" s="139"/>
      <c r="I26" s="139"/>
      <c r="J26" s="139"/>
      <c r="K26" s="139"/>
      <c r="L26" s="139"/>
      <c r="M26" s="144"/>
      <c r="N26" s="139"/>
      <c r="O26" s="139"/>
      <c r="P26" s="155"/>
      <c r="Q26" s="155"/>
      <c r="R26" s="155"/>
    </row>
    <row r="27" spans="1:18" ht="16.5" customHeight="1" x14ac:dyDescent="0.25">
      <c r="A27" s="9" t="s">
        <v>160</v>
      </c>
      <c r="B27" s="139">
        <f>SUM(B30)</f>
        <v>7</v>
      </c>
      <c r="C27" s="139">
        <f t="shared" ref="C27:R27" si="6">SUM(C30)</f>
        <v>7</v>
      </c>
      <c r="D27" s="139">
        <f t="shared" si="6"/>
        <v>0</v>
      </c>
      <c r="E27" s="139">
        <f t="shared" si="6"/>
        <v>14</v>
      </c>
      <c r="F27" s="139">
        <f t="shared" si="6"/>
        <v>0</v>
      </c>
      <c r="G27" s="139">
        <f t="shared" si="6"/>
        <v>14</v>
      </c>
      <c r="H27" s="139">
        <f t="shared" si="6"/>
        <v>0</v>
      </c>
      <c r="I27" s="139">
        <f t="shared" si="6"/>
        <v>10</v>
      </c>
      <c r="J27" s="139">
        <f t="shared" si="6"/>
        <v>0</v>
      </c>
      <c r="K27" s="139">
        <f t="shared" si="6"/>
        <v>10</v>
      </c>
      <c r="L27" s="139">
        <f t="shared" si="6"/>
        <v>0</v>
      </c>
      <c r="M27" s="139">
        <f t="shared" si="6"/>
        <v>4</v>
      </c>
      <c r="N27" s="139">
        <f t="shared" si="6"/>
        <v>1</v>
      </c>
      <c r="O27" s="139">
        <f t="shared" si="6"/>
        <v>0</v>
      </c>
      <c r="P27" s="139">
        <f t="shared" si="6"/>
        <v>1</v>
      </c>
      <c r="Q27" s="139">
        <f t="shared" si="6"/>
        <v>2</v>
      </c>
      <c r="R27" s="139">
        <f t="shared" si="6"/>
        <v>1</v>
      </c>
    </row>
    <row r="28" spans="1:18" ht="25.5" customHeight="1" x14ac:dyDescent="0.25">
      <c r="A28" s="11" t="s">
        <v>148</v>
      </c>
      <c r="B28" s="140">
        <v>1</v>
      </c>
      <c r="C28" s="140">
        <v>1</v>
      </c>
      <c r="D28" s="140"/>
      <c r="E28" s="140">
        <v>113</v>
      </c>
      <c r="F28" s="140"/>
      <c r="G28" s="140">
        <v>113</v>
      </c>
      <c r="H28" s="140"/>
      <c r="I28" s="140">
        <v>60</v>
      </c>
      <c r="J28" s="140"/>
      <c r="K28" s="140">
        <v>60</v>
      </c>
      <c r="L28" s="140"/>
      <c r="M28" s="140">
        <v>9</v>
      </c>
      <c r="N28" s="140">
        <v>5</v>
      </c>
      <c r="O28" s="140">
        <v>3</v>
      </c>
      <c r="P28" s="194">
        <v>1</v>
      </c>
      <c r="Q28" s="194">
        <v>2</v>
      </c>
      <c r="R28" s="194">
        <v>3</v>
      </c>
    </row>
    <row r="29" spans="1:18" ht="41.25" customHeight="1" x14ac:dyDescent="0.25">
      <c r="A29" s="11" t="s">
        <v>149</v>
      </c>
      <c r="B29" s="140">
        <v>5</v>
      </c>
      <c r="C29" s="140">
        <v>5</v>
      </c>
      <c r="D29" s="140"/>
      <c r="E29" s="140">
        <v>14</v>
      </c>
      <c r="F29" s="140"/>
      <c r="G29" s="140">
        <v>10</v>
      </c>
      <c r="H29" s="140"/>
      <c r="I29" s="140">
        <v>11</v>
      </c>
      <c r="J29" s="140"/>
      <c r="K29" s="140">
        <v>7</v>
      </c>
      <c r="L29" s="140"/>
      <c r="M29" s="140">
        <v>1</v>
      </c>
      <c r="N29" s="140">
        <v>0</v>
      </c>
      <c r="O29" s="140">
        <v>0</v>
      </c>
      <c r="P29" s="194">
        <v>0</v>
      </c>
      <c r="Q29" s="194">
        <v>0</v>
      </c>
      <c r="R29" s="194">
        <v>0</v>
      </c>
    </row>
    <row r="30" spans="1:18" ht="30" customHeight="1" x14ac:dyDescent="0.25">
      <c r="A30" s="11" t="s">
        <v>150</v>
      </c>
      <c r="B30" s="140">
        <v>7</v>
      </c>
      <c r="C30" s="140">
        <v>7</v>
      </c>
      <c r="D30" s="140"/>
      <c r="E30" s="140">
        <v>14</v>
      </c>
      <c r="F30" s="140"/>
      <c r="G30" s="140">
        <v>14</v>
      </c>
      <c r="H30" s="140"/>
      <c r="I30" s="140">
        <v>10</v>
      </c>
      <c r="J30" s="140"/>
      <c r="K30" s="140">
        <v>10</v>
      </c>
      <c r="L30" s="140"/>
      <c r="M30" s="140">
        <v>4</v>
      </c>
      <c r="N30" s="140">
        <v>1</v>
      </c>
      <c r="O30" s="140">
        <v>0</v>
      </c>
      <c r="P30" s="194">
        <v>1</v>
      </c>
      <c r="Q30" s="194">
        <v>2</v>
      </c>
      <c r="R30" s="194">
        <v>1</v>
      </c>
    </row>
    <row r="31" spans="1:18" s="98" customFormat="1" ht="15" customHeight="1" x14ac:dyDescent="0.25">
      <c r="A31" s="109" t="s">
        <v>165</v>
      </c>
      <c r="B31" s="138">
        <f>SUM(B28+B29+B30)</f>
        <v>13</v>
      </c>
      <c r="C31" s="138">
        <f t="shared" ref="C31:R31" si="7">SUM(C28+C29+C30)</f>
        <v>13</v>
      </c>
      <c r="D31" s="138">
        <f t="shared" si="7"/>
        <v>0</v>
      </c>
      <c r="E31" s="138">
        <f t="shared" si="7"/>
        <v>141</v>
      </c>
      <c r="F31" s="138">
        <f t="shared" si="7"/>
        <v>0</v>
      </c>
      <c r="G31" s="138">
        <f t="shared" si="7"/>
        <v>137</v>
      </c>
      <c r="H31" s="138">
        <f t="shared" si="7"/>
        <v>0</v>
      </c>
      <c r="I31" s="138">
        <f t="shared" si="7"/>
        <v>81</v>
      </c>
      <c r="J31" s="138">
        <f t="shared" si="7"/>
        <v>0</v>
      </c>
      <c r="K31" s="138">
        <f t="shared" si="7"/>
        <v>77</v>
      </c>
      <c r="L31" s="138">
        <f t="shared" si="7"/>
        <v>0</v>
      </c>
      <c r="M31" s="138">
        <f t="shared" si="7"/>
        <v>14</v>
      </c>
      <c r="N31" s="138">
        <f t="shared" si="7"/>
        <v>6</v>
      </c>
      <c r="O31" s="138">
        <f t="shared" si="7"/>
        <v>3</v>
      </c>
      <c r="P31" s="138">
        <f t="shared" si="7"/>
        <v>2</v>
      </c>
      <c r="Q31" s="138">
        <f t="shared" si="7"/>
        <v>4</v>
      </c>
      <c r="R31" s="138">
        <f t="shared" si="7"/>
        <v>4</v>
      </c>
    </row>
    <row r="32" spans="1:18" ht="13.5" customHeight="1" x14ac:dyDescent="0.25">
      <c r="A32" s="9" t="s">
        <v>161</v>
      </c>
      <c r="B32" s="139">
        <f t="shared" ref="B32:R32" si="8">SUM(B35)</f>
        <v>1</v>
      </c>
      <c r="C32" s="139">
        <f t="shared" si="8"/>
        <v>1</v>
      </c>
      <c r="D32" s="139">
        <f t="shared" si="8"/>
        <v>0</v>
      </c>
      <c r="E32" s="139">
        <f t="shared" si="8"/>
        <v>1</v>
      </c>
      <c r="F32" s="139">
        <f t="shared" si="8"/>
        <v>0</v>
      </c>
      <c r="G32" s="139">
        <f t="shared" si="8"/>
        <v>1</v>
      </c>
      <c r="H32" s="139">
        <f t="shared" si="8"/>
        <v>0</v>
      </c>
      <c r="I32" s="139">
        <f t="shared" si="8"/>
        <v>1</v>
      </c>
      <c r="J32" s="139">
        <f t="shared" si="8"/>
        <v>0</v>
      </c>
      <c r="K32" s="139">
        <f t="shared" si="8"/>
        <v>1</v>
      </c>
      <c r="L32" s="139">
        <f t="shared" si="8"/>
        <v>0</v>
      </c>
      <c r="M32" s="139">
        <f t="shared" si="8"/>
        <v>0</v>
      </c>
      <c r="N32" s="139">
        <f t="shared" si="8"/>
        <v>0</v>
      </c>
      <c r="O32" s="139">
        <f t="shared" si="8"/>
        <v>2</v>
      </c>
      <c r="P32" s="139">
        <f t="shared" si="8"/>
        <v>0</v>
      </c>
      <c r="Q32" s="139">
        <f t="shared" si="8"/>
        <v>0</v>
      </c>
      <c r="R32" s="139">
        <f t="shared" si="8"/>
        <v>0</v>
      </c>
    </row>
    <row r="33" spans="1:19" ht="27.75" customHeight="1" x14ac:dyDescent="0.25">
      <c r="A33" s="16" t="s">
        <v>128</v>
      </c>
      <c r="B33" s="134">
        <v>1</v>
      </c>
      <c r="C33" s="133">
        <v>1</v>
      </c>
      <c r="D33" s="133"/>
      <c r="E33" s="133">
        <v>30</v>
      </c>
      <c r="F33" s="133"/>
      <c r="G33" s="133">
        <v>30</v>
      </c>
      <c r="H33" s="133"/>
      <c r="I33" s="133">
        <v>14</v>
      </c>
      <c r="J33" s="133"/>
      <c r="K33" s="133">
        <v>14</v>
      </c>
      <c r="L33" s="133"/>
      <c r="M33" s="133">
        <v>3</v>
      </c>
      <c r="N33" s="133">
        <v>1</v>
      </c>
      <c r="O33" s="133">
        <v>1</v>
      </c>
      <c r="P33" s="133">
        <v>0</v>
      </c>
      <c r="Q33" s="133">
        <v>0</v>
      </c>
      <c r="R33" s="133">
        <v>0</v>
      </c>
    </row>
    <row r="34" spans="1:19" ht="39" customHeight="1" x14ac:dyDescent="0.25">
      <c r="A34" s="16" t="s">
        <v>129</v>
      </c>
      <c r="B34" s="133">
        <v>7</v>
      </c>
      <c r="C34" s="133">
        <v>6</v>
      </c>
      <c r="D34" s="133"/>
      <c r="E34" s="133">
        <v>34</v>
      </c>
      <c r="F34" s="133"/>
      <c r="G34" s="133">
        <v>32</v>
      </c>
      <c r="H34" s="133"/>
      <c r="I34" s="133">
        <v>27</v>
      </c>
      <c r="J34" s="133"/>
      <c r="K34" s="133">
        <v>27</v>
      </c>
      <c r="L34" s="133"/>
      <c r="M34" s="133">
        <v>1</v>
      </c>
      <c r="N34" s="133">
        <v>0</v>
      </c>
      <c r="O34" s="133">
        <v>1</v>
      </c>
      <c r="P34" s="133">
        <v>3</v>
      </c>
      <c r="Q34" s="133">
        <v>0</v>
      </c>
      <c r="R34" s="133">
        <v>0</v>
      </c>
    </row>
    <row r="35" spans="1:19" ht="27.75" customHeight="1" x14ac:dyDescent="0.25">
      <c r="A35" s="16" t="s">
        <v>130</v>
      </c>
      <c r="B35" s="133">
        <v>1</v>
      </c>
      <c r="C35" s="133">
        <v>1</v>
      </c>
      <c r="D35" s="133"/>
      <c r="E35" s="133">
        <v>1</v>
      </c>
      <c r="F35" s="133"/>
      <c r="G35" s="133">
        <v>1</v>
      </c>
      <c r="H35" s="133"/>
      <c r="I35" s="133">
        <v>1</v>
      </c>
      <c r="J35" s="133"/>
      <c r="K35" s="133">
        <v>1</v>
      </c>
      <c r="L35" s="133"/>
      <c r="M35" s="133">
        <v>0</v>
      </c>
      <c r="N35" s="133">
        <v>0</v>
      </c>
      <c r="O35" s="133">
        <v>2</v>
      </c>
      <c r="P35" s="152">
        <v>0</v>
      </c>
      <c r="Q35" s="152">
        <v>0</v>
      </c>
      <c r="R35" s="152">
        <v>0</v>
      </c>
    </row>
    <row r="36" spans="1:19" s="98" customFormat="1" ht="14.25" customHeight="1" x14ac:dyDescent="0.25">
      <c r="A36" s="110" t="s">
        <v>166</v>
      </c>
      <c r="B36" s="138">
        <f>SUM(B33+B34+B35)</f>
        <v>9</v>
      </c>
      <c r="C36" s="138">
        <f t="shared" ref="C36:R36" si="9">SUM(C33+C34+C35)</f>
        <v>8</v>
      </c>
      <c r="D36" s="138">
        <f t="shared" si="9"/>
        <v>0</v>
      </c>
      <c r="E36" s="138">
        <f t="shared" si="9"/>
        <v>65</v>
      </c>
      <c r="F36" s="138">
        <f t="shared" si="9"/>
        <v>0</v>
      </c>
      <c r="G36" s="138">
        <f t="shared" si="9"/>
        <v>63</v>
      </c>
      <c r="H36" s="138">
        <f t="shared" si="9"/>
        <v>0</v>
      </c>
      <c r="I36" s="138">
        <f t="shared" si="9"/>
        <v>42</v>
      </c>
      <c r="J36" s="138">
        <f t="shared" si="9"/>
        <v>0</v>
      </c>
      <c r="K36" s="138">
        <f t="shared" si="9"/>
        <v>42</v>
      </c>
      <c r="L36" s="138">
        <f t="shared" si="9"/>
        <v>0</v>
      </c>
      <c r="M36" s="138">
        <f t="shared" si="9"/>
        <v>4</v>
      </c>
      <c r="N36" s="138">
        <f t="shared" si="9"/>
        <v>1</v>
      </c>
      <c r="O36" s="138">
        <f t="shared" si="9"/>
        <v>4</v>
      </c>
      <c r="P36" s="138">
        <f t="shared" si="9"/>
        <v>3</v>
      </c>
      <c r="Q36" s="138">
        <f t="shared" si="9"/>
        <v>0</v>
      </c>
      <c r="R36" s="138">
        <f t="shared" si="9"/>
        <v>0</v>
      </c>
    </row>
    <row r="37" spans="1:19" ht="29.25" customHeight="1" x14ac:dyDescent="0.25">
      <c r="A37" s="21" t="s">
        <v>162</v>
      </c>
      <c r="B37" s="139">
        <f>SUM(B38+B39)</f>
        <v>4</v>
      </c>
      <c r="C37" s="139">
        <f t="shared" ref="C37:R37" si="10">SUM(C38+C39)</f>
        <v>4</v>
      </c>
      <c r="D37" s="139">
        <f t="shared" si="10"/>
        <v>0</v>
      </c>
      <c r="E37" s="139">
        <f t="shared" si="10"/>
        <v>112</v>
      </c>
      <c r="F37" s="139">
        <f t="shared" si="10"/>
        <v>0</v>
      </c>
      <c r="G37" s="139">
        <f t="shared" si="10"/>
        <v>112</v>
      </c>
      <c r="H37" s="139">
        <f t="shared" si="10"/>
        <v>0</v>
      </c>
      <c r="I37" s="139">
        <f t="shared" si="10"/>
        <v>89</v>
      </c>
      <c r="J37" s="139">
        <f t="shared" si="10"/>
        <v>0</v>
      </c>
      <c r="K37" s="139">
        <f t="shared" si="10"/>
        <v>89</v>
      </c>
      <c r="L37" s="139">
        <f t="shared" si="10"/>
        <v>0</v>
      </c>
      <c r="M37" s="139">
        <f t="shared" si="10"/>
        <v>2</v>
      </c>
      <c r="N37" s="139">
        <f t="shared" si="10"/>
        <v>2</v>
      </c>
      <c r="O37" s="139">
        <f t="shared" si="10"/>
        <v>0</v>
      </c>
      <c r="P37" s="139">
        <f t="shared" si="10"/>
        <v>1</v>
      </c>
      <c r="Q37" s="139">
        <f t="shared" si="10"/>
        <v>0</v>
      </c>
      <c r="R37" s="139">
        <f t="shared" si="10"/>
        <v>0</v>
      </c>
    </row>
    <row r="38" spans="1:19" ht="15.75" customHeight="1" x14ac:dyDescent="0.25">
      <c r="A38" s="11" t="s">
        <v>151</v>
      </c>
      <c r="B38" s="140">
        <v>1</v>
      </c>
      <c r="C38" s="140">
        <v>1</v>
      </c>
      <c r="D38" s="140"/>
      <c r="E38" s="140">
        <v>85</v>
      </c>
      <c r="F38" s="140"/>
      <c r="G38" s="140">
        <v>85</v>
      </c>
      <c r="H38" s="140"/>
      <c r="I38" s="140">
        <v>63</v>
      </c>
      <c r="J38" s="140"/>
      <c r="K38" s="140">
        <v>63</v>
      </c>
      <c r="L38" s="140"/>
      <c r="M38" s="140">
        <v>2</v>
      </c>
      <c r="N38" s="140">
        <v>2</v>
      </c>
      <c r="O38" s="140">
        <v>0</v>
      </c>
      <c r="P38" s="140">
        <v>0</v>
      </c>
      <c r="Q38" s="140">
        <v>0</v>
      </c>
      <c r="R38" s="140">
        <v>0</v>
      </c>
    </row>
    <row r="39" spans="1:19" ht="39.6" x14ac:dyDescent="0.25">
      <c r="A39" s="23" t="s">
        <v>152</v>
      </c>
      <c r="B39" s="140">
        <v>3</v>
      </c>
      <c r="C39" s="140">
        <v>3</v>
      </c>
      <c r="D39" s="140"/>
      <c r="E39" s="140">
        <v>27</v>
      </c>
      <c r="F39" s="140"/>
      <c r="G39" s="140">
        <v>27</v>
      </c>
      <c r="H39" s="140"/>
      <c r="I39" s="140">
        <v>26</v>
      </c>
      <c r="J39" s="140"/>
      <c r="K39" s="140">
        <v>26</v>
      </c>
      <c r="L39" s="140"/>
      <c r="M39" s="156">
        <v>0</v>
      </c>
      <c r="N39" s="140">
        <v>0</v>
      </c>
      <c r="O39" s="140">
        <v>0</v>
      </c>
      <c r="P39" s="140">
        <v>1</v>
      </c>
      <c r="Q39" s="140">
        <v>0</v>
      </c>
      <c r="R39" s="140">
        <v>0</v>
      </c>
    </row>
    <row r="40" spans="1:19" ht="26.4" x14ac:dyDescent="0.25">
      <c r="A40" s="9" t="s">
        <v>163</v>
      </c>
      <c r="B40" s="139">
        <f>SUM(B41+B42+B43)</f>
        <v>45</v>
      </c>
      <c r="C40" s="139">
        <f t="shared" ref="C40:R40" si="11">SUM(C41+C42+C43)</f>
        <v>37</v>
      </c>
      <c r="D40" s="139">
        <f t="shared" si="11"/>
        <v>0</v>
      </c>
      <c r="E40" s="139">
        <f t="shared" si="11"/>
        <v>252</v>
      </c>
      <c r="F40" s="139">
        <f t="shared" si="11"/>
        <v>0</v>
      </c>
      <c r="G40" s="139">
        <f t="shared" si="11"/>
        <v>236</v>
      </c>
      <c r="H40" s="139">
        <f t="shared" si="11"/>
        <v>0</v>
      </c>
      <c r="I40" s="139">
        <f t="shared" si="11"/>
        <v>194</v>
      </c>
      <c r="J40" s="139">
        <f t="shared" si="11"/>
        <v>0</v>
      </c>
      <c r="K40" s="139">
        <f t="shared" si="11"/>
        <v>189</v>
      </c>
      <c r="L40" s="139">
        <f t="shared" si="11"/>
        <v>0</v>
      </c>
      <c r="M40" s="139">
        <f t="shared" si="11"/>
        <v>8</v>
      </c>
      <c r="N40" s="139">
        <f t="shared" si="11"/>
        <v>1</v>
      </c>
      <c r="O40" s="139">
        <f t="shared" si="11"/>
        <v>3</v>
      </c>
      <c r="P40" s="139">
        <f t="shared" si="11"/>
        <v>16</v>
      </c>
      <c r="Q40" s="139">
        <f t="shared" si="11"/>
        <v>0</v>
      </c>
      <c r="R40" s="139">
        <f t="shared" si="11"/>
        <v>3</v>
      </c>
    </row>
    <row r="41" spans="1:19" ht="26.4" x14ac:dyDescent="0.25">
      <c r="A41" s="11" t="s">
        <v>153</v>
      </c>
      <c r="B41" s="140">
        <v>1</v>
      </c>
      <c r="C41" s="140">
        <v>1</v>
      </c>
      <c r="D41" s="140"/>
      <c r="E41" s="140">
        <v>46</v>
      </c>
      <c r="F41" s="140"/>
      <c r="G41" s="140">
        <v>46</v>
      </c>
      <c r="H41" s="140"/>
      <c r="I41" s="140">
        <v>23</v>
      </c>
      <c r="J41" s="140"/>
      <c r="K41" s="140">
        <v>23</v>
      </c>
      <c r="L41" s="140"/>
      <c r="M41" s="140">
        <v>0</v>
      </c>
      <c r="N41" s="140">
        <v>0</v>
      </c>
      <c r="O41" s="140">
        <v>0</v>
      </c>
      <c r="P41" s="140">
        <v>4</v>
      </c>
      <c r="Q41" s="140">
        <v>0</v>
      </c>
      <c r="R41" s="140">
        <v>2</v>
      </c>
    </row>
    <row r="42" spans="1:19" ht="40.5" customHeight="1" x14ac:dyDescent="0.25">
      <c r="A42" s="11" t="s">
        <v>154</v>
      </c>
      <c r="B42" s="140">
        <v>11</v>
      </c>
      <c r="C42" s="140">
        <v>10</v>
      </c>
      <c r="D42" s="140"/>
      <c r="E42" s="140">
        <v>66</v>
      </c>
      <c r="F42" s="140"/>
      <c r="G42" s="140">
        <v>62</v>
      </c>
      <c r="H42" s="140"/>
      <c r="I42" s="140">
        <v>51</v>
      </c>
      <c r="J42" s="140"/>
      <c r="K42" s="140">
        <v>51</v>
      </c>
      <c r="L42" s="140"/>
      <c r="M42" s="156">
        <v>4</v>
      </c>
      <c r="N42" s="140">
        <v>1</v>
      </c>
      <c r="O42" s="140">
        <v>2</v>
      </c>
      <c r="P42" s="140">
        <v>5</v>
      </c>
      <c r="Q42" s="140">
        <v>0</v>
      </c>
      <c r="R42" s="140">
        <v>1</v>
      </c>
    </row>
    <row r="43" spans="1:19" ht="26.4" x14ac:dyDescent="0.25">
      <c r="A43" s="11" t="s">
        <v>155</v>
      </c>
      <c r="B43" s="140">
        <v>33</v>
      </c>
      <c r="C43" s="140">
        <v>26</v>
      </c>
      <c r="D43" s="140"/>
      <c r="E43" s="140">
        <v>140</v>
      </c>
      <c r="F43" s="140"/>
      <c r="G43" s="140">
        <v>128</v>
      </c>
      <c r="H43" s="140"/>
      <c r="I43" s="140">
        <v>120</v>
      </c>
      <c r="J43" s="140"/>
      <c r="K43" s="140">
        <v>115</v>
      </c>
      <c r="L43" s="140"/>
      <c r="M43" s="156">
        <v>4</v>
      </c>
      <c r="N43" s="140">
        <v>0</v>
      </c>
      <c r="O43" s="140">
        <v>1</v>
      </c>
      <c r="P43" s="140">
        <v>7</v>
      </c>
      <c r="Q43" s="140">
        <v>0</v>
      </c>
      <c r="R43" s="140">
        <v>0</v>
      </c>
      <c r="S43" s="76"/>
    </row>
    <row r="44" spans="1:19" ht="26.4" x14ac:dyDescent="0.25">
      <c r="A44" s="12" t="s">
        <v>164</v>
      </c>
      <c r="B44" s="139">
        <f t="shared" ref="B44:R44" si="12">B45+B46</f>
        <v>4</v>
      </c>
      <c r="C44" s="139">
        <f t="shared" si="12"/>
        <v>2</v>
      </c>
      <c r="D44" s="139">
        <f t="shared" si="12"/>
        <v>0</v>
      </c>
      <c r="E44" s="139">
        <f t="shared" si="12"/>
        <v>22</v>
      </c>
      <c r="F44" s="139">
        <f t="shared" si="12"/>
        <v>0</v>
      </c>
      <c r="G44" s="139">
        <f t="shared" si="12"/>
        <v>17</v>
      </c>
      <c r="H44" s="139">
        <f t="shared" si="12"/>
        <v>0</v>
      </c>
      <c r="I44" s="139">
        <f t="shared" si="12"/>
        <v>8</v>
      </c>
      <c r="J44" s="139">
        <f t="shared" si="12"/>
        <v>0</v>
      </c>
      <c r="K44" s="139">
        <f t="shared" si="12"/>
        <v>8</v>
      </c>
      <c r="L44" s="139">
        <f t="shared" si="12"/>
        <v>0</v>
      </c>
      <c r="M44" s="139">
        <f t="shared" si="12"/>
        <v>1</v>
      </c>
      <c r="N44" s="139">
        <f t="shared" si="12"/>
        <v>0</v>
      </c>
      <c r="O44" s="139">
        <f t="shared" si="12"/>
        <v>2</v>
      </c>
      <c r="P44" s="139">
        <f t="shared" si="12"/>
        <v>4</v>
      </c>
      <c r="Q44" s="139">
        <f t="shared" si="12"/>
        <v>0</v>
      </c>
      <c r="R44" s="139">
        <f t="shared" si="12"/>
        <v>0</v>
      </c>
    </row>
    <row r="45" spans="1:19" ht="21.75" customHeight="1" x14ac:dyDescent="0.25">
      <c r="A45" s="94" t="s">
        <v>156</v>
      </c>
      <c r="B45" s="140">
        <v>1</v>
      </c>
      <c r="C45" s="140">
        <v>1</v>
      </c>
      <c r="D45" s="140"/>
      <c r="E45" s="140">
        <v>15</v>
      </c>
      <c r="F45" s="140"/>
      <c r="G45" s="140">
        <v>13</v>
      </c>
      <c r="H45" s="140"/>
      <c r="I45" s="140">
        <v>4</v>
      </c>
      <c r="J45" s="140"/>
      <c r="K45" s="140">
        <v>4</v>
      </c>
      <c r="L45" s="140"/>
      <c r="M45" s="140">
        <v>0</v>
      </c>
      <c r="N45" s="140">
        <v>0</v>
      </c>
      <c r="O45" s="140">
        <v>0</v>
      </c>
      <c r="P45" s="140">
        <v>3</v>
      </c>
      <c r="Q45" s="140">
        <v>0</v>
      </c>
      <c r="R45" s="140">
        <v>0</v>
      </c>
    </row>
    <row r="46" spans="1:19" ht="42.75" customHeight="1" x14ac:dyDescent="0.25">
      <c r="A46" s="95" t="s">
        <v>157</v>
      </c>
      <c r="B46" s="140">
        <v>3</v>
      </c>
      <c r="C46" s="140">
        <v>1</v>
      </c>
      <c r="D46" s="140"/>
      <c r="E46" s="133">
        <v>7</v>
      </c>
      <c r="F46" s="133"/>
      <c r="G46" s="133">
        <v>4</v>
      </c>
      <c r="H46" s="140"/>
      <c r="I46" s="140">
        <v>4</v>
      </c>
      <c r="J46" s="140"/>
      <c r="K46" s="140">
        <v>4</v>
      </c>
      <c r="L46" s="140"/>
      <c r="M46" s="140">
        <v>1</v>
      </c>
      <c r="N46" s="140">
        <v>0</v>
      </c>
      <c r="O46" s="140">
        <v>2</v>
      </c>
      <c r="P46" s="140">
        <v>1</v>
      </c>
      <c r="Q46" s="140">
        <v>0</v>
      </c>
      <c r="R46" s="140">
        <v>0</v>
      </c>
    </row>
    <row r="47" spans="1:19" ht="26.4" x14ac:dyDescent="0.25">
      <c r="A47" s="96" t="s">
        <v>168</v>
      </c>
      <c r="B47" s="192">
        <f>SUM(B8+B11+B14+B19)</f>
        <v>1811</v>
      </c>
      <c r="C47" s="192">
        <f t="shared" ref="C47:R47" si="13">SUM(C8+C11+C14+C19)</f>
        <v>1621</v>
      </c>
      <c r="D47" s="192">
        <f t="shared" si="13"/>
        <v>4890</v>
      </c>
      <c r="E47" s="192">
        <f t="shared" si="13"/>
        <v>7144</v>
      </c>
      <c r="F47" s="192">
        <f t="shared" si="13"/>
        <v>4693</v>
      </c>
      <c r="G47" s="192">
        <f t="shared" si="13"/>
        <v>6522</v>
      </c>
      <c r="H47" s="192">
        <f t="shared" si="13"/>
        <v>133</v>
      </c>
      <c r="I47" s="192">
        <f t="shared" si="13"/>
        <v>5378</v>
      </c>
      <c r="J47" s="192">
        <f t="shared" si="13"/>
        <v>4007</v>
      </c>
      <c r="K47" s="192">
        <f t="shared" si="13"/>
        <v>4606</v>
      </c>
      <c r="L47" s="192">
        <f t="shared" si="13"/>
        <v>18</v>
      </c>
      <c r="M47" s="192">
        <f t="shared" si="13"/>
        <v>299</v>
      </c>
      <c r="N47" s="192">
        <f t="shared" si="13"/>
        <v>62</v>
      </c>
      <c r="O47" s="192">
        <f t="shared" si="13"/>
        <v>83</v>
      </c>
      <c r="P47" s="192">
        <f t="shared" si="13"/>
        <v>1257</v>
      </c>
      <c r="Q47" s="192">
        <f t="shared" si="13"/>
        <v>29</v>
      </c>
      <c r="R47" s="192">
        <f t="shared" si="13"/>
        <v>774</v>
      </c>
    </row>
    <row r="52" spans="13:13" x14ac:dyDescent="0.25">
      <c r="M52" s="71"/>
    </row>
  </sheetData>
  <mergeCells count="22">
    <mergeCell ref="R3:R6"/>
    <mergeCell ref="C7:D7"/>
    <mergeCell ref="E7:F7"/>
    <mergeCell ref="G7:H7"/>
    <mergeCell ref="I7:J7"/>
    <mergeCell ref="K7:L7"/>
    <mergeCell ref="A2:A6"/>
    <mergeCell ref="A1:R1"/>
    <mergeCell ref="E5:F6"/>
    <mergeCell ref="G5:H6"/>
    <mergeCell ref="I5:I6"/>
    <mergeCell ref="K5:L6"/>
    <mergeCell ref="B2:R2"/>
    <mergeCell ref="B3:B6"/>
    <mergeCell ref="C3:C6"/>
    <mergeCell ref="I3:L4"/>
    <mergeCell ref="M3:M6"/>
    <mergeCell ref="N3:N6"/>
    <mergeCell ref="O3:O6"/>
    <mergeCell ref="P3:P6"/>
    <mergeCell ref="Q3:Q6"/>
    <mergeCell ref="E4:G4"/>
  </mergeCells>
  <dataValidations count="1">
    <dataValidation type="list" allowBlank="1" showInputMessage="1" showErrorMessage="1" sqref="M3:N6">
      <formula1>serials</formula1>
      <formula2>0</formula2>
    </dataValidation>
  </dataValidations>
  <pageMargins left="0.7" right="0.7" top="0.75" bottom="0.75"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zoomScale="95" zoomScaleNormal="95" workbookViewId="0">
      <selection activeCell="F45" sqref="F45"/>
    </sheetView>
  </sheetViews>
  <sheetFormatPr defaultRowHeight="13.2" x14ac:dyDescent="0.25"/>
  <cols>
    <col min="1" max="1" width="53.33203125" style="28" customWidth="1"/>
    <col min="2" max="2" width="8" style="28" customWidth="1"/>
    <col min="3" max="3" width="7" style="28" customWidth="1"/>
    <col min="4" max="4" width="11.44140625" style="28" customWidth="1"/>
    <col min="5" max="5" width="6.88671875" style="28" customWidth="1"/>
    <col min="6" max="6" width="7.6640625" style="28" customWidth="1"/>
    <col min="7" max="7" width="8.109375" style="28" customWidth="1"/>
    <col min="8" max="8" width="10.33203125" style="28" customWidth="1"/>
    <col min="9" max="9" width="9.5546875" style="28" customWidth="1"/>
    <col min="10" max="10" width="9.44140625" style="28" customWidth="1"/>
    <col min="11" max="12" width="7.44140625" style="28" customWidth="1"/>
    <col min="13" max="13" width="11.44140625" style="28" customWidth="1"/>
    <col min="14" max="14" width="9.33203125" style="28" customWidth="1"/>
    <col min="15" max="1024" width="8.6640625" customWidth="1"/>
  </cols>
  <sheetData>
    <row r="1" spans="1:14" ht="15" x14ac:dyDescent="0.25">
      <c r="A1" s="336" t="s">
        <v>67</v>
      </c>
      <c r="B1" s="337"/>
      <c r="C1" s="337"/>
      <c r="D1" s="337"/>
      <c r="E1" s="337"/>
      <c r="F1" s="337"/>
      <c r="G1" s="337"/>
      <c r="H1" s="337"/>
      <c r="I1" s="337"/>
      <c r="J1" s="337"/>
      <c r="K1" s="337"/>
      <c r="L1" s="337"/>
      <c r="M1" s="337"/>
      <c r="N1" s="337"/>
    </row>
    <row r="2" spans="1:14" x14ac:dyDescent="0.25">
      <c r="A2" s="308" t="s">
        <v>0</v>
      </c>
      <c r="B2" s="338" t="s">
        <v>82</v>
      </c>
      <c r="C2" s="338"/>
      <c r="D2" s="338"/>
      <c r="E2" s="338"/>
      <c r="F2" s="338"/>
      <c r="G2" s="338"/>
      <c r="H2" s="338"/>
      <c r="I2" s="338"/>
      <c r="J2" s="338"/>
      <c r="K2" s="338"/>
      <c r="L2" s="338"/>
      <c r="M2" s="338"/>
      <c r="N2" s="338"/>
    </row>
    <row r="3" spans="1:14" ht="12.75" customHeight="1" x14ac:dyDescent="0.25">
      <c r="A3" s="309"/>
      <c r="B3" s="339" t="s">
        <v>83</v>
      </c>
      <c r="C3" s="313" t="s">
        <v>84</v>
      </c>
      <c r="D3" s="313" t="s">
        <v>85</v>
      </c>
      <c r="E3" s="339" t="s">
        <v>86</v>
      </c>
      <c r="F3" s="339" t="s">
        <v>87</v>
      </c>
      <c r="G3" s="339" t="s">
        <v>88</v>
      </c>
      <c r="H3" s="340" t="s">
        <v>89</v>
      </c>
      <c r="I3" s="341" t="s">
        <v>90</v>
      </c>
      <c r="J3" s="341" t="s">
        <v>89</v>
      </c>
      <c r="K3" s="313" t="s">
        <v>177</v>
      </c>
      <c r="L3" s="313" t="s">
        <v>59</v>
      </c>
      <c r="M3" s="313" t="s">
        <v>178</v>
      </c>
      <c r="N3" s="339" t="s">
        <v>59</v>
      </c>
    </row>
    <row r="4" spans="1:14" ht="165.75" customHeight="1" x14ac:dyDescent="0.25">
      <c r="A4" s="310"/>
      <c r="B4" s="339"/>
      <c r="C4" s="313"/>
      <c r="D4" s="313"/>
      <c r="E4" s="339"/>
      <c r="F4" s="339"/>
      <c r="G4" s="339"/>
      <c r="H4" s="340"/>
      <c r="I4" s="341"/>
      <c r="J4" s="341"/>
      <c r="K4" s="313"/>
      <c r="L4" s="313"/>
      <c r="M4" s="313"/>
      <c r="N4" s="339"/>
    </row>
    <row r="5" spans="1:14" x14ac:dyDescent="0.25">
      <c r="A5" s="211" t="s">
        <v>115</v>
      </c>
      <c r="B5" s="211">
        <v>87</v>
      </c>
      <c r="C5" s="55">
        <v>88</v>
      </c>
      <c r="D5" s="59">
        <v>89</v>
      </c>
      <c r="E5" s="55">
        <v>90</v>
      </c>
      <c r="F5" s="59">
        <v>91</v>
      </c>
      <c r="G5" s="223">
        <v>92</v>
      </c>
      <c r="H5" s="211">
        <v>93</v>
      </c>
      <c r="I5" s="55">
        <v>94</v>
      </c>
      <c r="J5" s="59">
        <v>95</v>
      </c>
      <c r="K5" s="55">
        <v>96</v>
      </c>
      <c r="L5" s="55">
        <v>97</v>
      </c>
      <c r="M5" s="55">
        <v>98</v>
      </c>
      <c r="N5" s="55">
        <v>99</v>
      </c>
    </row>
    <row r="6" spans="1:14" ht="15" x14ac:dyDescent="0.25">
      <c r="A6" s="89" t="s">
        <v>134</v>
      </c>
      <c r="B6" s="138">
        <f>SUM(B7+B8)</f>
        <v>2</v>
      </c>
      <c r="C6" s="138">
        <f t="shared" ref="C6:N6" si="0">SUM(C7+C8)</f>
        <v>1</v>
      </c>
      <c r="D6" s="138">
        <f t="shared" si="0"/>
        <v>755944</v>
      </c>
      <c r="E6" s="138">
        <f t="shared" si="0"/>
        <v>2</v>
      </c>
      <c r="F6" s="138">
        <f t="shared" si="0"/>
        <v>13</v>
      </c>
      <c r="G6" s="138">
        <f t="shared" si="0"/>
        <v>1774</v>
      </c>
      <c r="H6" s="138">
        <f t="shared" si="0"/>
        <v>1498</v>
      </c>
      <c r="I6" s="138">
        <f t="shared" si="0"/>
        <v>283</v>
      </c>
      <c r="J6" s="138">
        <f t="shared" si="0"/>
        <v>141</v>
      </c>
      <c r="K6" s="138">
        <f t="shared" si="0"/>
        <v>34</v>
      </c>
      <c r="L6" s="138">
        <f t="shared" si="0"/>
        <v>19</v>
      </c>
      <c r="M6" s="138">
        <f t="shared" si="0"/>
        <v>14034</v>
      </c>
      <c r="N6" s="138">
        <f t="shared" si="0"/>
        <v>6674</v>
      </c>
    </row>
    <row r="7" spans="1:14" ht="15" x14ac:dyDescent="0.25">
      <c r="A7" s="81" t="s">
        <v>127</v>
      </c>
      <c r="B7" s="140">
        <v>1</v>
      </c>
      <c r="C7" s="140">
        <v>0</v>
      </c>
      <c r="D7" s="157">
        <v>620959</v>
      </c>
      <c r="E7" s="140">
        <v>1</v>
      </c>
      <c r="F7" s="140">
        <v>13</v>
      </c>
      <c r="G7" s="140">
        <v>276</v>
      </c>
      <c r="H7" s="140">
        <v>0</v>
      </c>
      <c r="I7" s="140">
        <v>142</v>
      </c>
      <c r="J7" s="140">
        <v>0</v>
      </c>
      <c r="K7" s="140">
        <v>15</v>
      </c>
      <c r="L7" s="140">
        <v>0</v>
      </c>
      <c r="M7" s="140">
        <v>7360</v>
      </c>
      <c r="N7" s="140">
        <v>0</v>
      </c>
    </row>
    <row r="8" spans="1:14" ht="15.75" customHeight="1" x14ac:dyDescent="0.25">
      <c r="A8" s="81" t="s">
        <v>132</v>
      </c>
      <c r="B8" s="140">
        <v>1</v>
      </c>
      <c r="C8" s="140">
        <v>1</v>
      </c>
      <c r="D8" s="150">
        <v>134985</v>
      </c>
      <c r="E8" s="140">
        <v>1</v>
      </c>
      <c r="F8" s="140">
        <v>0</v>
      </c>
      <c r="G8" s="140">
        <v>1498</v>
      </c>
      <c r="H8" s="140">
        <v>1498</v>
      </c>
      <c r="I8" s="140">
        <v>141</v>
      </c>
      <c r="J8" s="140">
        <v>141</v>
      </c>
      <c r="K8" s="140">
        <v>19</v>
      </c>
      <c r="L8" s="140">
        <v>19</v>
      </c>
      <c r="M8" s="140">
        <v>6674</v>
      </c>
      <c r="N8" s="140">
        <v>6674</v>
      </c>
    </row>
    <row r="9" spans="1:14" ht="15" customHeight="1" x14ac:dyDescent="0.25">
      <c r="A9" s="89" t="s">
        <v>133</v>
      </c>
      <c r="B9" s="138">
        <f>SUM(B10+B11)</f>
        <v>1</v>
      </c>
      <c r="C9" s="138">
        <f t="shared" ref="C9:N9" si="1">SUM(C10+C11)</f>
        <v>10</v>
      </c>
      <c r="D9" s="138">
        <f t="shared" si="1"/>
        <v>1202688</v>
      </c>
      <c r="E9" s="138">
        <f t="shared" si="1"/>
        <v>8</v>
      </c>
      <c r="F9" s="138">
        <f t="shared" si="1"/>
        <v>91</v>
      </c>
      <c r="G9" s="138">
        <f t="shared" si="1"/>
        <v>66502</v>
      </c>
      <c r="H9" s="138">
        <f t="shared" si="1"/>
        <v>43739</v>
      </c>
      <c r="I9" s="138">
        <f t="shared" si="1"/>
        <v>25645</v>
      </c>
      <c r="J9" s="138">
        <f t="shared" si="1"/>
        <v>16978</v>
      </c>
      <c r="K9" s="138">
        <f t="shared" si="1"/>
        <v>4343</v>
      </c>
      <c r="L9" s="138">
        <f t="shared" si="1"/>
        <v>3198</v>
      </c>
      <c r="M9" s="138">
        <f t="shared" si="1"/>
        <v>277113</v>
      </c>
      <c r="N9" s="138">
        <f t="shared" si="1"/>
        <v>190678</v>
      </c>
    </row>
    <row r="10" spans="1:14" ht="18.75" customHeight="1" x14ac:dyDescent="0.25">
      <c r="A10" s="81" t="s">
        <v>136</v>
      </c>
      <c r="B10" s="140">
        <v>1</v>
      </c>
      <c r="C10" s="140">
        <v>9</v>
      </c>
      <c r="D10" s="140">
        <v>1200291</v>
      </c>
      <c r="E10" s="140">
        <v>8</v>
      </c>
      <c r="F10" s="140">
        <v>64</v>
      </c>
      <c r="G10" s="140">
        <v>22725</v>
      </c>
      <c r="H10" s="140">
        <v>13273</v>
      </c>
      <c r="I10" s="140">
        <v>7876</v>
      </c>
      <c r="J10" s="140">
        <v>4218</v>
      </c>
      <c r="K10" s="140">
        <v>737</v>
      </c>
      <c r="L10" s="140">
        <v>423</v>
      </c>
      <c r="M10" s="140">
        <v>104281</v>
      </c>
      <c r="N10" s="140">
        <v>60152</v>
      </c>
    </row>
    <row r="11" spans="1:14" ht="17.25" customHeight="1" x14ac:dyDescent="0.25">
      <c r="A11" s="81" t="s">
        <v>135</v>
      </c>
      <c r="B11" s="140">
        <v>0</v>
      </c>
      <c r="C11" s="140">
        <v>1</v>
      </c>
      <c r="D11" s="140">
        <v>2397</v>
      </c>
      <c r="E11" s="140">
        <v>0</v>
      </c>
      <c r="F11" s="140">
        <v>27</v>
      </c>
      <c r="G11" s="140">
        <v>43777</v>
      </c>
      <c r="H11" s="140">
        <v>30466</v>
      </c>
      <c r="I11" s="140">
        <v>17769</v>
      </c>
      <c r="J11" s="140">
        <v>12760</v>
      </c>
      <c r="K11" s="140">
        <v>3606</v>
      </c>
      <c r="L11" s="140">
        <v>2775</v>
      </c>
      <c r="M11" s="140">
        <v>172832</v>
      </c>
      <c r="N11" s="140">
        <v>130526</v>
      </c>
    </row>
    <row r="12" spans="1:14" ht="26.4" x14ac:dyDescent="0.25">
      <c r="A12" s="89" t="s">
        <v>158</v>
      </c>
      <c r="B12" s="149">
        <f t="shared" ref="B12:N12" si="2">SUM(B13+B14+B15+B16)</f>
        <v>14</v>
      </c>
      <c r="C12" s="149">
        <f t="shared" si="2"/>
        <v>14</v>
      </c>
      <c r="D12" s="149">
        <f t="shared" si="2"/>
        <v>1160409</v>
      </c>
      <c r="E12" s="149">
        <f t="shared" si="2"/>
        <v>17</v>
      </c>
      <c r="F12" s="149">
        <f t="shared" si="2"/>
        <v>9</v>
      </c>
      <c r="G12" s="149">
        <f t="shared" si="2"/>
        <v>26827</v>
      </c>
      <c r="H12" s="149">
        <f t="shared" si="2"/>
        <v>19518</v>
      </c>
      <c r="I12" s="149">
        <f t="shared" si="2"/>
        <v>17110</v>
      </c>
      <c r="J12" s="149">
        <f t="shared" si="2"/>
        <v>12063</v>
      </c>
      <c r="K12" s="149">
        <f t="shared" si="2"/>
        <v>368</v>
      </c>
      <c r="L12" s="149">
        <f t="shared" si="2"/>
        <v>213</v>
      </c>
      <c r="M12" s="149">
        <f t="shared" si="2"/>
        <v>21713</v>
      </c>
      <c r="N12" s="149">
        <f t="shared" si="2"/>
        <v>7491</v>
      </c>
    </row>
    <row r="13" spans="1:14" ht="20.25" customHeight="1" x14ac:dyDescent="0.25">
      <c r="A13" s="11" t="s">
        <v>137</v>
      </c>
      <c r="B13" s="150">
        <v>13</v>
      </c>
      <c r="C13" s="150">
        <v>11</v>
      </c>
      <c r="D13" s="150">
        <v>1132590</v>
      </c>
      <c r="E13" s="150">
        <v>16</v>
      </c>
      <c r="F13" s="150">
        <v>8</v>
      </c>
      <c r="G13" s="150">
        <v>2929</v>
      </c>
      <c r="H13" s="150">
        <v>0</v>
      </c>
      <c r="I13" s="150">
        <v>2500</v>
      </c>
      <c r="J13" s="150">
        <v>0</v>
      </c>
      <c r="K13" s="150">
        <v>113</v>
      </c>
      <c r="L13" s="150">
        <v>0</v>
      </c>
      <c r="M13" s="150">
        <v>11892</v>
      </c>
      <c r="N13" s="150">
        <v>0</v>
      </c>
    </row>
    <row r="14" spans="1:14" ht="39.6" x14ac:dyDescent="0.25">
      <c r="A14" s="11" t="s">
        <v>138</v>
      </c>
      <c r="B14" s="141">
        <v>1</v>
      </c>
      <c r="C14" s="141">
        <v>2</v>
      </c>
      <c r="D14" s="141">
        <v>21125</v>
      </c>
      <c r="E14" s="141">
        <v>1</v>
      </c>
      <c r="F14" s="141">
        <v>0</v>
      </c>
      <c r="G14" s="141">
        <v>1558</v>
      </c>
      <c r="H14" s="141">
        <v>96</v>
      </c>
      <c r="I14" s="141">
        <v>1119</v>
      </c>
      <c r="J14" s="141">
        <v>75</v>
      </c>
      <c r="K14" s="141">
        <v>28</v>
      </c>
      <c r="L14" s="141">
        <v>3</v>
      </c>
      <c r="M14" s="141">
        <v>654</v>
      </c>
      <c r="N14" s="141">
        <v>0</v>
      </c>
    </row>
    <row r="15" spans="1:14" ht="26.4" x14ac:dyDescent="0.25">
      <c r="A15" s="90" t="s">
        <v>139</v>
      </c>
      <c r="B15" s="142">
        <f>B41</f>
        <v>0</v>
      </c>
      <c r="C15" s="142">
        <f t="shared" ref="C15:N15" si="3">C41</f>
        <v>0</v>
      </c>
      <c r="D15" s="142">
        <f t="shared" si="3"/>
        <v>0</v>
      </c>
      <c r="E15" s="142">
        <f t="shared" si="3"/>
        <v>0</v>
      </c>
      <c r="F15" s="142">
        <f t="shared" si="3"/>
        <v>0</v>
      </c>
      <c r="G15" s="142">
        <f t="shared" si="3"/>
        <v>808</v>
      </c>
      <c r="H15" s="142">
        <f t="shared" si="3"/>
        <v>37</v>
      </c>
      <c r="I15" s="142">
        <f t="shared" si="3"/>
        <v>443</v>
      </c>
      <c r="J15" s="142">
        <f t="shared" si="3"/>
        <v>26</v>
      </c>
      <c r="K15" s="142">
        <f t="shared" si="3"/>
        <v>6</v>
      </c>
      <c r="L15" s="142">
        <f t="shared" si="3"/>
        <v>3</v>
      </c>
      <c r="M15" s="142">
        <f t="shared" si="3"/>
        <v>85</v>
      </c>
      <c r="N15" s="142">
        <f t="shared" si="3"/>
        <v>7</v>
      </c>
    </row>
    <row r="16" spans="1:14" ht="15.75" customHeight="1" x14ac:dyDescent="0.25">
      <c r="A16" s="81" t="s">
        <v>140</v>
      </c>
      <c r="B16" s="133">
        <v>0</v>
      </c>
      <c r="C16" s="133">
        <v>1</v>
      </c>
      <c r="D16" s="133">
        <v>6694</v>
      </c>
      <c r="E16" s="133">
        <v>0</v>
      </c>
      <c r="F16" s="133">
        <v>1</v>
      </c>
      <c r="G16" s="133">
        <v>21532</v>
      </c>
      <c r="H16" s="133">
        <v>19385</v>
      </c>
      <c r="I16" s="133">
        <v>13048</v>
      </c>
      <c r="J16" s="133">
        <v>11962</v>
      </c>
      <c r="K16" s="133">
        <v>221</v>
      </c>
      <c r="L16" s="133">
        <v>207</v>
      </c>
      <c r="M16" s="133">
        <v>9082</v>
      </c>
      <c r="N16" s="133">
        <v>7484</v>
      </c>
    </row>
    <row r="17" spans="1:14" ht="15" x14ac:dyDescent="0.25">
      <c r="A17" s="89" t="s">
        <v>172</v>
      </c>
      <c r="B17" s="138">
        <f>SUM(B18+B19+B22+B23+B24+B25+B30)</f>
        <v>2</v>
      </c>
      <c r="C17" s="138">
        <f t="shared" ref="C17:N17" si="4">SUM(C18+C19+C22+C23+C24+C25+C30)</f>
        <v>4</v>
      </c>
      <c r="D17" s="138">
        <f t="shared" si="4"/>
        <v>574863</v>
      </c>
      <c r="E17" s="138">
        <f t="shared" si="4"/>
        <v>2</v>
      </c>
      <c r="F17" s="138">
        <f t="shared" si="4"/>
        <v>2</v>
      </c>
      <c r="G17" s="138">
        <f t="shared" si="4"/>
        <v>692</v>
      </c>
      <c r="H17" s="138">
        <f t="shared" si="4"/>
        <v>0</v>
      </c>
      <c r="I17" s="138">
        <f t="shared" si="4"/>
        <v>486</v>
      </c>
      <c r="J17" s="138">
        <f t="shared" si="4"/>
        <v>0</v>
      </c>
      <c r="K17" s="138">
        <f t="shared" si="4"/>
        <v>7</v>
      </c>
      <c r="L17" s="138">
        <f t="shared" si="4"/>
        <v>0</v>
      </c>
      <c r="M17" s="138">
        <f t="shared" si="4"/>
        <v>1531</v>
      </c>
      <c r="N17" s="138">
        <f t="shared" si="4"/>
        <v>0</v>
      </c>
    </row>
    <row r="18" spans="1:14" ht="27" customHeight="1" x14ac:dyDescent="0.25">
      <c r="A18" s="92" t="s">
        <v>141</v>
      </c>
      <c r="B18" s="140">
        <v>1</v>
      </c>
      <c r="C18" s="140">
        <v>1</v>
      </c>
      <c r="D18" s="140">
        <v>574017</v>
      </c>
      <c r="E18" s="140">
        <v>1</v>
      </c>
      <c r="F18" s="140">
        <v>1</v>
      </c>
      <c r="G18" s="140">
        <v>183</v>
      </c>
      <c r="H18" s="140">
        <v>0</v>
      </c>
      <c r="I18" s="140">
        <v>170</v>
      </c>
      <c r="J18" s="140">
        <v>0</v>
      </c>
      <c r="K18" s="140">
        <v>3</v>
      </c>
      <c r="L18" s="140">
        <v>0</v>
      </c>
      <c r="M18" s="140">
        <v>1444</v>
      </c>
      <c r="N18" s="140">
        <v>0</v>
      </c>
    </row>
    <row r="19" spans="1:14" ht="28.5" customHeight="1" x14ac:dyDescent="0.25">
      <c r="A19" s="91" t="s">
        <v>170</v>
      </c>
      <c r="B19" s="139">
        <f>SUM(B20+B21)</f>
        <v>1</v>
      </c>
      <c r="C19" s="139">
        <f t="shared" ref="C19:N19" si="5">SUM(C20+C21)</f>
        <v>1</v>
      </c>
      <c r="D19" s="139">
        <f t="shared" si="5"/>
        <v>1</v>
      </c>
      <c r="E19" s="139">
        <f t="shared" si="5"/>
        <v>1</v>
      </c>
      <c r="F19" s="139">
        <f t="shared" si="5"/>
        <v>1</v>
      </c>
      <c r="G19" s="139">
        <f t="shared" si="5"/>
        <v>182</v>
      </c>
      <c r="H19" s="139">
        <f t="shared" si="5"/>
        <v>0</v>
      </c>
      <c r="I19" s="139">
        <f t="shared" si="5"/>
        <v>141</v>
      </c>
      <c r="J19" s="139">
        <f t="shared" si="5"/>
        <v>0</v>
      </c>
      <c r="K19" s="139">
        <f t="shared" si="5"/>
        <v>2</v>
      </c>
      <c r="L19" s="139">
        <f t="shared" si="5"/>
        <v>0</v>
      </c>
      <c r="M19" s="139">
        <f t="shared" si="5"/>
        <v>59</v>
      </c>
      <c r="N19" s="139">
        <f t="shared" si="5"/>
        <v>0</v>
      </c>
    </row>
    <row r="20" spans="1:14" ht="26.4" x14ac:dyDescent="0.25">
      <c r="A20" s="16" t="s">
        <v>143</v>
      </c>
      <c r="B20" s="145">
        <v>1</v>
      </c>
      <c r="C20" s="145">
        <v>1</v>
      </c>
      <c r="D20" s="145">
        <v>1</v>
      </c>
      <c r="E20" s="145">
        <v>1</v>
      </c>
      <c r="F20" s="145">
        <v>1</v>
      </c>
      <c r="G20" s="145">
        <v>138</v>
      </c>
      <c r="H20" s="145">
        <v>0</v>
      </c>
      <c r="I20" s="145">
        <v>97</v>
      </c>
      <c r="J20" s="145">
        <v>0</v>
      </c>
      <c r="K20" s="145">
        <v>2</v>
      </c>
      <c r="L20" s="145">
        <v>0</v>
      </c>
      <c r="M20" s="145">
        <v>59</v>
      </c>
      <c r="N20" s="145">
        <v>0</v>
      </c>
    </row>
    <row r="21" spans="1:14" ht="15" x14ac:dyDescent="0.25">
      <c r="A21" s="16" t="s">
        <v>144</v>
      </c>
      <c r="B21" s="140">
        <v>0</v>
      </c>
      <c r="C21" s="140">
        <v>0</v>
      </c>
      <c r="D21" s="140">
        <v>0</v>
      </c>
      <c r="E21" s="140">
        <v>0</v>
      </c>
      <c r="F21" s="140">
        <v>0</v>
      </c>
      <c r="G21" s="140">
        <v>44</v>
      </c>
      <c r="H21" s="140">
        <v>0</v>
      </c>
      <c r="I21" s="140">
        <v>44</v>
      </c>
      <c r="J21" s="140">
        <v>0</v>
      </c>
      <c r="K21" s="140">
        <v>0</v>
      </c>
      <c r="L21" s="140">
        <v>0</v>
      </c>
      <c r="M21" s="140">
        <v>0</v>
      </c>
      <c r="N21" s="140">
        <v>0</v>
      </c>
    </row>
    <row r="22" spans="1:14" ht="15" x14ac:dyDescent="0.25">
      <c r="A22" s="92" t="s">
        <v>145</v>
      </c>
      <c r="B22" s="140">
        <v>0</v>
      </c>
      <c r="C22" s="140">
        <v>1</v>
      </c>
      <c r="D22" s="140">
        <v>359</v>
      </c>
      <c r="E22" s="140">
        <v>0</v>
      </c>
      <c r="F22" s="140">
        <v>0</v>
      </c>
      <c r="G22" s="140">
        <v>32</v>
      </c>
      <c r="H22" s="140">
        <v>0</v>
      </c>
      <c r="I22" s="140">
        <v>27</v>
      </c>
      <c r="J22" s="140">
        <v>0</v>
      </c>
      <c r="K22" s="140">
        <v>0</v>
      </c>
      <c r="L22" s="140">
        <v>0</v>
      </c>
      <c r="M22" s="140">
        <v>0</v>
      </c>
      <c r="N22" s="140">
        <v>0</v>
      </c>
    </row>
    <row r="23" spans="1:14" ht="26.4" x14ac:dyDescent="0.25">
      <c r="A23" s="92" t="s">
        <v>146</v>
      </c>
      <c r="B23" s="140">
        <v>0</v>
      </c>
      <c r="C23" s="140">
        <v>1</v>
      </c>
      <c r="D23" s="140">
        <v>486</v>
      </c>
      <c r="E23" s="140">
        <v>0</v>
      </c>
      <c r="F23" s="140">
        <v>0</v>
      </c>
      <c r="G23" s="140">
        <v>129</v>
      </c>
      <c r="H23" s="140">
        <v>0</v>
      </c>
      <c r="I23" s="140">
        <v>30</v>
      </c>
      <c r="J23" s="140">
        <v>0</v>
      </c>
      <c r="K23" s="140">
        <v>2</v>
      </c>
      <c r="L23" s="140">
        <v>0</v>
      </c>
      <c r="M23" s="140">
        <v>28</v>
      </c>
      <c r="N23" s="140">
        <v>0</v>
      </c>
    </row>
    <row r="24" spans="1:14" ht="15" x14ac:dyDescent="0.25">
      <c r="A24" s="93" t="s">
        <v>147</v>
      </c>
      <c r="B24" s="139"/>
      <c r="C24" s="144"/>
      <c r="D24" s="139"/>
      <c r="E24" s="139"/>
      <c r="F24" s="139"/>
      <c r="G24" s="139"/>
      <c r="H24" s="139"/>
      <c r="I24" s="139"/>
      <c r="J24" s="139"/>
      <c r="K24" s="139"/>
      <c r="L24" s="139"/>
      <c r="M24" s="144"/>
      <c r="N24" s="139"/>
    </row>
    <row r="25" spans="1:14" ht="15" x14ac:dyDescent="0.25">
      <c r="A25" s="9" t="s">
        <v>160</v>
      </c>
      <c r="B25" s="139">
        <f>SUM(B28)</f>
        <v>0</v>
      </c>
      <c r="C25" s="139">
        <f t="shared" ref="C25:N25" si="6">SUM(C28)</f>
        <v>0</v>
      </c>
      <c r="D25" s="139">
        <f t="shared" si="6"/>
        <v>0</v>
      </c>
      <c r="E25" s="139">
        <f t="shared" si="6"/>
        <v>0</v>
      </c>
      <c r="F25" s="139">
        <f t="shared" si="6"/>
        <v>0</v>
      </c>
      <c r="G25" s="139">
        <f t="shared" si="6"/>
        <v>146</v>
      </c>
      <c r="H25" s="139">
        <f t="shared" si="6"/>
        <v>0</v>
      </c>
      <c r="I25" s="139">
        <f t="shared" si="6"/>
        <v>103</v>
      </c>
      <c r="J25" s="139">
        <f t="shared" si="6"/>
        <v>0</v>
      </c>
      <c r="K25" s="139">
        <f t="shared" si="6"/>
        <v>0</v>
      </c>
      <c r="L25" s="139">
        <f t="shared" si="6"/>
        <v>0</v>
      </c>
      <c r="M25" s="139">
        <f t="shared" si="6"/>
        <v>0</v>
      </c>
      <c r="N25" s="139">
        <f t="shared" si="6"/>
        <v>0</v>
      </c>
    </row>
    <row r="26" spans="1:14" ht="26.25" customHeight="1" x14ac:dyDescent="0.25">
      <c r="A26" s="11" t="s">
        <v>148</v>
      </c>
      <c r="B26" s="140">
        <v>1</v>
      </c>
      <c r="C26" s="140">
        <v>1</v>
      </c>
      <c r="D26" s="140">
        <v>83780</v>
      </c>
      <c r="E26" s="140">
        <v>1</v>
      </c>
      <c r="F26" s="140">
        <v>1</v>
      </c>
      <c r="G26" s="140">
        <v>107</v>
      </c>
      <c r="H26" s="140">
        <v>0</v>
      </c>
      <c r="I26" s="140">
        <v>88</v>
      </c>
      <c r="J26" s="140">
        <v>0</v>
      </c>
      <c r="K26" s="140">
        <v>34</v>
      </c>
      <c r="L26" s="140">
        <v>0</v>
      </c>
      <c r="M26" s="140">
        <v>1940</v>
      </c>
      <c r="N26" s="140">
        <v>0</v>
      </c>
    </row>
    <row r="27" spans="1:14" ht="39.6" x14ac:dyDescent="0.25">
      <c r="A27" s="11" t="s">
        <v>149</v>
      </c>
      <c r="B27" s="140">
        <v>0</v>
      </c>
      <c r="C27" s="140">
        <v>0</v>
      </c>
      <c r="D27" s="140">
        <v>0</v>
      </c>
      <c r="E27" s="140">
        <v>0</v>
      </c>
      <c r="F27" s="140">
        <v>0</v>
      </c>
      <c r="G27" s="140">
        <v>123</v>
      </c>
      <c r="H27" s="140">
        <v>0</v>
      </c>
      <c r="I27" s="140">
        <v>94</v>
      </c>
      <c r="J27" s="140">
        <v>0</v>
      </c>
      <c r="K27" s="140">
        <v>0</v>
      </c>
      <c r="L27" s="140">
        <v>0</v>
      </c>
      <c r="M27" s="140">
        <v>0</v>
      </c>
      <c r="N27" s="140">
        <v>0</v>
      </c>
    </row>
    <row r="28" spans="1:14" ht="27" customHeight="1" x14ac:dyDescent="0.25">
      <c r="A28" s="11" t="s">
        <v>150</v>
      </c>
      <c r="B28" s="140">
        <v>0</v>
      </c>
      <c r="C28" s="140">
        <v>0</v>
      </c>
      <c r="D28" s="140">
        <v>0</v>
      </c>
      <c r="E28" s="140">
        <v>0</v>
      </c>
      <c r="F28" s="140">
        <v>0</v>
      </c>
      <c r="G28" s="140">
        <v>146</v>
      </c>
      <c r="H28" s="140">
        <v>0</v>
      </c>
      <c r="I28" s="140">
        <v>103</v>
      </c>
      <c r="J28" s="140">
        <v>0</v>
      </c>
      <c r="K28" s="140">
        <v>0</v>
      </c>
      <c r="L28" s="140">
        <v>0</v>
      </c>
      <c r="M28" s="140">
        <v>0</v>
      </c>
      <c r="N28" s="140">
        <v>0</v>
      </c>
    </row>
    <row r="29" spans="1:14" s="98" customFormat="1" ht="15" x14ac:dyDescent="0.25">
      <c r="A29" s="109" t="s">
        <v>165</v>
      </c>
      <c r="B29" s="138">
        <f>SUM(B26+B27+B28)</f>
        <v>1</v>
      </c>
      <c r="C29" s="138">
        <f t="shared" ref="C29:N29" si="7">SUM(C26+C27+C28)</f>
        <v>1</v>
      </c>
      <c r="D29" s="138">
        <f t="shared" si="7"/>
        <v>83780</v>
      </c>
      <c r="E29" s="138">
        <f t="shared" si="7"/>
        <v>1</v>
      </c>
      <c r="F29" s="138">
        <f t="shared" si="7"/>
        <v>1</v>
      </c>
      <c r="G29" s="138">
        <f t="shared" si="7"/>
        <v>376</v>
      </c>
      <c r="H29" s="138">
        <f t="shared" si="7"/>
        <v>0</v>
      </c>
      <c r="I29" s="138">
        <f t="shared" si="7"/>
        <v>285</v>
      </c>
      <c r="J29" s="138">
        <f t="shared" si="7"/>
        <v>0</v>
      </c>
      <c r="K29" s="138">
        <f t="shared" si="7"/>
        <v>34</v>
      </c>
      <c r="L29" s="138">
        <f t="shared" si="7"/>
        <v>0</v>
      </c>
      <c r="M29" s="138">
        <f t="shared" si="7"/>
        <v>1940</v>
      </c>
      <c r="N29" s="138">
        <f t="shared" si="7"/>
        <v>0</v>
      </c>
    </row>
    <row r="30" spans="1:14" ht="15" x14ac:dyDescent="0.25">
      <c r="A30" s="9" t="s">
        <v>161</v>
      </c>
      <c r="B30" s="139">
        <f t="shared" ref="B30:N30" si="8">SUM(B33)</f>
        <v>0</v>
      </c>
      <c r="C30" s="139">
        <f t="shared" si="8"/>
        <v>0</v>
      </c>
      <c r="D30" s="139">
        <f t="shared" si="8"/>
        <v>0</v>
      </c>
      <c r="E30" s="139">
        <f t="shared" si="8"/>
        <v>0</v>
      </c>
      <c r="F30" s="139">
        <f t="shared" si="8"/>
        <v>0</v>
      </c>
      <c r="G30" s="139">
        <f t="shared" si="8"/>
        <v>20</v>
      </c>
      <c r="H30" s="139">
        <f t="shared" si="8"/>
        <v>0</v>
      </c>
      <c r="I30" s="139">
        <f t="shared" si="8"/>
        <v>15</v>
      </c>
      <c r="J30" s="139">
        <f t="shared" si="8"/>
        <v>0</v>
      </c>
      <c r="K30" s="139">
        <f t="shared" si="8"/>
        <v>0</v>
      </c>
      <c r="L30" s="139">
        <f t="shared" si="8"/>
        <v>0</v>
      </c>
      <c r="M30" s="139">
        <f t="shared" si="8"/>
        <v>0</v>
      </c>
      <c r="N30" s="139">
        <f t="shared" si="8"/>
        <v>0</v>
      </c>
    </row>
    <row r="31" spans="1:14" ht="26.4" x14ac:dyDescent="0.25">
      <c r="A31" s="16" t="s">
        <v>128</v>
      </c>
      <c r="B31" s="134">
        <v>1</v>
      </c>
      <c r="C31" s="133">
        <v>0</v>
      </c>
      <c r="D31" s="133">
        <v>64918</v>
      </c>
      <c r="E31" s="133">
        <v>1</v>
      </c>
      <c r="F31" s="133">
        <v>0</v>
      </c>
      <c r="G31" s="133">
        <v>139</v>
      </c>
      <c r="H31" s="133">
        <v>0</v>
      </c>
      <c r="I31" s="133">
        <v>126</v>
      </c>
      <c r="J31" s="133">
        <v>0</v>
      </c>
      <c r="K31" s="133">
        <v>0</v>
      </c>
      <c r="L31" s="133">
        <v>0</v>
      </c>
      <c r="M31" s="133">
        <v>0</v>
      </c>
      <c r="N31" s="133">
        <v>0</v>
      </c>
    </row>
    <row r="32" spans="1:14" ht="39.6" x14ac:dyDescent="0.25">
      <c r="A32" s="16" t="s">
        <v>129</v>
      </c>
      <c r="B32" s="133">
        <v>0</v>
      </c>
      <c r="C32" s="133">
        <v>0</v>
      </c>
      <c r="D32" s="133">
        <v>0</v>
      </c>
      <c r="E32" s="133">
        <v>0</v>
      </c>
      <c r="F32" s="133">
        <v>0</v>
      </c>
      <c r="G32" s="133">
        <v>256</v>
      </c>
      <c r="H32" s="133">
        <v>0</v>
      </c>
      <c r="I32" s="133">
        <v>201</v>
      </c>
      <c r="J32" s="133">
        <v>0</v>
      </c>
      <c r="K32" s="133">
        <v>0</v>
      </c>
      <c r="L32" s="133">
        <v>0</v>
      </c>
      <c r="M32" s="133">
        <v>0</v>
      </c>
      <c r="N32" s="133">
        <v>0</v>
      </c>
    </row>
    <row r="33" spans="1:14" ht="26.4" x14ac:dyDescent="0.25">
      <c r="A33" s="16" t="s">
        <v>130</v>
      </c>
      <c r="B33" s="133">
        <v>0</v>
      </c>
      <c r="C33" s="133">
        <v>0</v>
      </c>
      <c r="D33" s="133">
        <v>0</v>
      </c>
      <c r="E33" s="133">
        <v>0</v>
      </c>
      <c r="F33" s="133">
        <v>0</v>
      </c>
      <c r="G33" s="133">
        <v>20</v>
      </c>
      <c r="H33" s="133">
        <v>0</v>
      </c>
      <c r="I33" s="133">
        <v>15</v>
      </c>
      <c r="J33" s="133">
        <v>0</v>
      </c>
      <c r="K33" s="133">
        <v>0</v>
      </c>
      <c r="L33" s="133">
        <v>0</v>
      </c>
      <c r="M33" s="133">
        <v>0</v>
      </c>
      <c r="N33" s="133">
        <v>0</v>
      </c>
    </row>
    <row r="34" spans="1:14" s="98" customFormat="1" ht="15" x14ac:dyDescent="0.25">
      <c r="A34" s="110" t="s">
        <v>166</v>
      </c>
      <c r="B34" s="138">
        <f>SUM(B31+B32+B33)</f>
        <v>1</v>
      </c>
      <c r="C34" s="138">
        <f t="shared" ref="C34:N34" si="9">SUM(C31+C32+C33)</f>
        <v>0</v>
      </c>
      <c r="D34" s="138">
        <f t="shared" si="9"/>
        <v>64918</v>
      </c>
      <c r="E34" s="138">
        <f t="shared" si="9"/>
        <v>1</v>
      </c>
      <c r="F34" s="138">
        <f t="shared" si="9"/>
        <v>0</v>
      </c>
      <c r="G34" s="138">
        <f t="shared" si="9"/>
        <v>415</v>
      </c>
      <c r="H34" s="138">
        <f t="shared" si="9"/>
        <v>0</v>
      </c>
      <c r="I34" s="138">
        <f t="shared" si="9"/>
        <v>342</v>
      </c>
      <c r="J34" s="138">
        <f t="shared" si="9"/>
        <v>0</v>
      </c>
      <c r="K34" s="138">
        <f t="shared" si="9"/>
        <v>0</v>
      </c>
      <c r="L34" s="138">
        <f t="shared" si="9"/>
        <v>0</v>
      </c>
      <c r="M34" s="138">
        <f t="shared" si="9"/>
        <v>0</v>
      </c>
      <c r="N34" s="138">
        <f t="shared" si="9"/>
        <v>0</v>
      </c>
    </row>
    <row r="35" spans="1:14" ht="26.4" x14ac:dyDescent="0.25">
      <c r="A35" s="21" t="s">
        <v>162</v>
      </c>
      <c r="B35" s="139">
        <f>SUM(B36+B37)</f>
        <v>2</v>
      </c>
      <c r="C35" s="139">
        <f t="shared" ref="C35:N35" si="10">SUM(C36+C37)</f>
        <v>2</v>
      </c>
      <c r="D35" s="139">
        <f t="shared" si="10"/>
        <v>133710</v>
      </c>
      <c r="E35" s="139">
        <f t="shared" si="10"/>
        <v>1</v>
      </c>
      <c r="F35" s="139">
        <f t="shared" si="10"/>
        <v>3</v>
      </c>
      <c r="G35" s="139">
        <f t="shared" si="10"/>
        <v>333</v>
      </c>
      <c r="H35" s="139">
        <f t="shared" si="10"/>
        <v>6</v>
      </c>
      <c r="I35" s="139">
        <f t="shared" si="10"/>
        <v>295</v>
      </c>
      <c r="J35" s="139">
        <f t="shared" si="10"/>
        <v>1</v>
      </c>
      <c r="K35" s="139">
        <f t="shared" si="10"/>
        <v>6</v>
      </c>
      <c r="L35" s="139">
        <f t="shared" si="10"/>
        <v>2</v>
      </c>
      <c r="M35" s="139">
        <f t="shared" si="10"/>
        <v>564</v>
      </c>
      <c r="N35" s="139">
        <f t="shared" si="10"/>
        <v>0</v>
      </c>
    </row>
    <row r="36" spans="1:14" ht="26.4" x14ac:dyDescent="0.25">
      <c r="A36" s="11" t="s">
        <v>151</v>
      </c>
      <c r="B36" s="140">
        <v>1</v>
      </c>
      <c r="C36" s="140">
        <v>0</v>
      </c>
      <c r="D36" s="140">
        <v>112585</v>
      </c>
      <c r="E36" s="140">
        <v>1</v>
      </c>
      <c r="F36" s="140">
        <v>3</v>
      </c>
      <c r="G36" s="140">
        <v>274</v>
      </c>
      <c r="H36" s="140">
        <v>0</v>
      </c>
      <c r="I36" s="140">
        <v>249</v>
      </c>
      <c r="J36" s="140">
        <v>0</v>
      </c>
      <c r="K36" s="140">
        <v>4</v>
      </c>
      <c r="L36" s="140">
        <v>0</v>
      </c>
      <c r="M36" s="140">
        <v>320</v>
      </c>
      <c r="N36" s="140">
        <v>0</v>
      </c>
    </row>
    <row r="37" spans="1:14" ht="39.6" x14ac:dyDescent="0.25">
      <c r="A37" s="23" t="s">
        <v>152</v>
      </c>
      <c r="B37" s="140">
        <v>1</v>
      </c>
      <c r="C37" s="140">
        <v>2</v>
      </c>
      <c r="D37" s="140">
        <v>21125</v>
      </c>
      <c r="E37" s="140">
        <v>0</v>
      </c>
      <c r="F37" s="140">
        <v>0</v>
      </c>
      <c r="G37" s="140">
        <v>59</v>
      </c>
      <c r="H37" s="140">
        <v>6</v>
      </c>
      <c r="I37" s="140">
        <v>46</v>
      </c>
      <c r="J37" s="140">
        <v>1</v>
      </c>
      <c r="K37" s="140">
        <v>2</v>
      </c>
      <c r="L37" s="140">
        <v>2</v>
      </c>
      <c r="M37" s="156">
        <v>244</v>
      </c>
      <c r="N37" s="140">
        <v>0</v>
      </c>
    </row>
    <row r="38" spans="1:14" ht="24.75" customHeight="1" x14ac:dyDescent="0.25">
      <c r="A38" s="9" t="s">
        <v>163</v>
      </c>
      <c r="B38" s="139">
        <f>SUM(B39+B40+B41)</f>
        <v>1</v>
      </c>
      <c r="C38" s="139">
        <f t="shared" ref="C38:N38" si="11">SUM(C39+C40+C41)</f>
        <v>1</v>
      </c>
      <c r="D38" s="139">
        <f t="shared" si="11"/>
        <v>36719</v>
      </c>
      <c r="E38" s="139">
        <f t="shared" si="11"/>
        <v>2</v>
      </c>
      <c r="F38" s="139">
        <f t="shared" si="11"/>
        <v>0</v>
      </c>
      <c r="G38" s="139">
        <f t="shared" si="11"/>
        <v>1781</v>
      </c>
      <c r="H38" s="139">
        <f t="shared" si="11"/>
        <v>82</v>
      </c>
      <c r="I38" s="139">
        <f t="shared" si="11"/>
        <v>1186</v>
      </c>
      <c r="J38" s="139">
        <f t="shared" si="11"/>
        <v>70</v>
      </c>
      <c r="K38" s="139">
        <f t="shared" si="11"/>
        <v>7</v>
      </c>
      <c r="L38" s="139">
        <f t="shared" si="11"/>
        <v>4</v>
      </c>
      <c r="M38" s="139">
        <f t="shared" si="11"/>
        <v>85</v>
      </c>
      <c r="N38" s="139">
        <f t="shared" si="11"/>
        <v>7</v>
      </c>
    </row>
    <row r="39" spans="1:14" ht="26.4" x14ac:dyDescent="0.25">
      <c r="A39" s="11" t="s">
        <v>153</v>
      </c>
      <c r="B39" s="140">
        <v>1</v>
      </c>
      <c r="C39" s="140">
        <v>1</v>
      </c>
      <c r="D39" s="140">
        <v>36719</v>
      </c>
      <c r="E39" s="140">
        <v>1</v>
      </c>
      <c r="F39" s="140">
        <v>0</v>
      </c>
      <c r="G39" s="140">
        <v>271</v>
      </c>
      <c r="H39" s="140">
        <v>0</v>
      </c>
      <c r="I39" s="140">
        <v>256</v>
      </c>
      <c r="J39" s="140">
        <v>0</v>
      </c>
      <c r="K39" s="140">
        <v>0</v>
      </c>
      <c r="L39" s="140">
        <v>0</v>
      </c>
      <c r="M39" s="140">
        <v>0</v>
      </c>
      <c r="N39" s="140">
        <v>0</v>
      </c>
    </row>
    <row r="40" spans="1:14" ht="38.25" customHeight="1" x14ac:dyDescent="0.25">
      <c r="A40" s="11" t="s">
        <v>154</v>
      </c>
      <c r="B40" s="140">
        <v>0</v>
      </c>
      <c r="C40" s="140">
        <v>0</v>
      </c>
      <c r="D40" s="140">
        <v>0</v>
      </c>
      <c r="E40" s="140">
        <v>1</v>
      </c>
      <c r="F40" s="140">
        <v>0</v>
      </c>
      <c r="G40" s="140">
        <v>702</v>
      </c>
      <c r="H40" s="140">
        <v>45</v>
      </c>
      <c r="I40" s="140">
        <v>487</v>
      </c>
      <c r="J40" s="140">
        <v>44</v>
      </c>
      <c r="K40" s="140">
        <v>1</v>
      </c>
      <c r="L40" s="140">
        <v>1</v>
      </c>
      <c r="M40" s="156">
        <v>0</v>
      </c>
      <c r="N40" s="150">
        <v>0</v>
      </c>
    </row>
    <row r="41" spans="1:14" ht="26.4" x14ac:dyDescent="0.25">
      <c r="A41" s="11" t="s">
        <v>155</v>
      </c>
      <c r="B41" s="140">
        <v>0</v>
      </c>
      <c r="C41" s="140">
        <v>0</v>
      </c>
      <c r="D41" s="140">
        <v>0</v>
      </c>
      <c r="E41" s="140">
        <v>0</v>
      </c>
      <c r="F41" s="140">
        <v>0</v>
      </c>
      <c r="G41" s="140">
        <v>808</v>
      </c>
      <c r="H41" s="140">
        <v>37</v>
      </c>
      <c r="I41" s="140">
        <v>443</v>
      </c>
      <c r="J41" s="140">
        <v>26</v>
      </c>
      <c r="K41" s="140">
        <v>6</v>
      </c>
      <c r="L41" s="140">
        <v>3</v>
      </c>
      <c r="M41" s="156">
        <v>85</v>
      </c>
      <c r="N41" s="150">
        <v>7</v>
      </c>
    </row>
    <row r="42" spans="1:14" ht="26.4" x14ac:dyDescent="0.25">
      <c r="A42" s="12" t="s">
        <v>164</v>
      </c>
      <c r="B42" s="139">
        <f t="shared" ref="B42:N42" si="12">B43+B44</f>
        <v>1</v>
      </c>
      <c r="C42" s="139">
        <f t="shared" si="12"/>
        <v>1</v>
      </c>
      <c r="D42" s="139">
        <f t="shared" si="12"/>
        <v>15010</v>
      </c>
      <c r="E42" s="139">
        <f t="shared" si="12"/>
        <v>1</v>
      </c>
      <c r="F42" s="139">
        <f t="shared" si="12"/>
        <v>0</v>
      </c>
      <c r="G42" s="139">
        <f t="shared" si="12"/>
        <v>301</v>
      </c>
      <c r="H42" s="139">
        <f t="shared" si="12"/>
        <v>3</v>
      </c>
      <c r="I42" s="139">
        <f t="shared" si="12"/>
        <v>270</v>
      </c>
      <c r="J42" s="139">
        <f t="shared" si="12"/>
        <v>2</v>
      </c>
      <c r="K42" s="139">
        <f t="shared" si="12"/>
        <v>26</v>
      </c>
      <c r="L42" s="139">
        <f t="shared" si="12"/>
        <v>0</v>
      </c>
      <c r="M42" s="139">
        <f t="shared" si="12"/>
        <v>1110</v>
      </c>
      <c r="N42" s="139">
        <f t="shared" si="12"/>
        <v>0</v>
      </c>
    </row>
    <row r="43" spans="1:14" ht="15" x14ac:dyDescent="0.25">
      <c r="A43" s="94" t="s">
        <v>156</v>
      </c>
      <c r="B43" s="140">
        <v>1</v>
      </c>
      <c r="C43" s="140">
        <v>1</v>
      </c>
      <c r="D43" s="140">
        <v>15010</v>
      </c>
      <c r="E43" s="140">
        <v>1</v>
      </c>
      <c r="F43" s="140">
        <v>0</v>
      </c>
      <c r="G43" s="140">
        <v>175</v>
      </c>
      <c r="H43" s="140">
        <v>0</v>
      </c>
      <c r="I43" s="140">
        <v>172</v>
      </c>
      <c r="J43" s="140">
        <v>0</v>
      </c>
      <c r="K43" s="140">
        <v>1</v>
      </c>
      <c r="L43" s="140">
        <v>0</v>
      </c>
      <c r="M43" s="140">
        <v>700</v>
      </c>
      <c r="N43" s="140">
        <v>0</v>
      </c>
    </row>
    <row r="44" spans="1:14" ht="39.6" x14ac:dyDescent="0.25">
      <c r="A44" s="95" t="s">
        <v>157</v>
      </c>
      <c r="B44" s="140">
        <v>0</v>
      </c>
      <c r="C44" s="140">
        <v>0</v>
      </c>
      <c r="D44" s="140">
        <v>0</v>
      </c>
      <c r="E44" s="140">
        <v>0</v>
      </c>
      <c r="F44" s="140">
        <v>0</v>
      </c>
      <c r="G44" s="140">
        <v>126</v>
      </c>
      <c r="H44" s="140">
        <v>3</v>
      </c>
      <c r="I44" s="140">
        <v>98</v>
      </c>
      <c r="J44" s="140">
        <v>2</v>
      </c>
      <c r="K44" s="140">
        <v>25</v>
      </c>
      <c r="L44" s="140">
        <v>0</v>
      </c>
      <c r="M44" s="140">
        <v>410</v>
      </c>
      <c r="N44" s="140">
        <v>0</v>
      </c>
    </row>
    <row r="45" spans="1:14" ht="26.4" x14ac:dyDescent="0.25">
      <c r="A45" s="96" t="s">
        <v>168</v>
      </c>
      <c r="B45" s="192">
        <f>SUM(B6+B9+B12+B17)</f>
        <v>19</v>
      </c>
      <c r="C45" s="192">
        <f t="shared" ref="C45:N45" si="13">SUM(C6+C9+C12+C17)</f>
        <v>29</v>
      </c>
      <c r="D45" s="192">
        <f t="shared" si="13"/>
        <v>3693904</v>
      </c>
      <c r="E45" s="192">
        <f t="shared" si="13"/>
        <v>29</v>
      </c>
      <c r="F45" s="192">
        <f t="shared" si="13"/>
        <v>115</v>
      </c>
      <c r="G45" s="192">
        <f t="shared" si="13"/>
        <v>95795</v>
      </c>
      <c r="H45" s="192">
        <f t="shared" si="13"/>
        <v>64755</v>
      </c>
      <c r="I45" s="192">
        <f t="shared" si="13"/>
        <v>43524</v>
      </c>
      <c r="J45" s="192">
        <f t="shared" si="13"/>
        <v>29182</v>
      </c>
      <c r="K45" s="192">
        <f t="shared" si="13"/>
        <v>4752</v>
      </c>
      <c r="L45" s="192">
        <f t="shared" si="13"/>
        <v>3430</v>
      </c>
      <c r="M45" s="192">
        <f t="shared" si="13"/>
        <v>314391</v>
      </c>
      <c r="N45" s="192">
        <f t="shared" si="13"/>
        <v>204843</v>
      </c>
    </row>
  </sheetData>
  <mergeCells count="16">
    <mergeCell ref="A2:A4"/>
    <mergeCell ref="A1:N1"/>
    <mergeCell ref="B2:N2"/>
    <mergeCell ref="B3:B4"/>
    <mergeCell ref="C3:C4"/>
    <mergeCell ref="D3:D4"/>
    <mergeCell ref="E3:E4"/>
    <mergeCell ref="F3:F4"/>
    <mergeCell ref="G3:G4"/>
    <mergeCell ref="H3:H4"/>
    <mergeCell ref="I3:I4"/>
    <mergeCell ref="J3:J4"/>
    <mergeCell ref="K3:K4"/>
    <mergeCell ref="L3:L4"/>
    <mergeCell ref="M3:M4"/>
    <mergeCell ref="N3:N4"/>
  </mergeCells>
  <dataValidations count="1">
    <dataValidation type="list" allowBlank="1" showInputMessage="1" showErrorMessage="1" sqref="I3:I4">
      <formula1>serials</formula1>
      <formula2>0</formula2>
    </dataValidation>
  </dataValidation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Date Generale</vt:lpstr>
      <vt:lpstr>C. achiziții</vt:lpstr>
      <vt:lpstr>C.eliminări</vt:lpstr>
      <vt:lpstr>C.existent</vt:lpstr>
      <vt:lpstr>R.electr.</vt:lpstr>
      <vt:lpstr>Utiliz.bib.I</vt:lpstr>
      <vt:lpstr>Utiliz.bib.II</vt:lpstr>
      <vt:lpstr>Utiliz.bib.III</vt:lpstr>
      <vt:lpstr>Utiliz.IV</vt:lpstr>
      <vt:lpstr>Instr.utiliz.</vt:lpstr>
      <vt:lpstr>Personal bib.</vt:lpstr>
      <vt:lpstr>Instr.bib.</vt:lpstr>
      <vt:lpstr>Venituri</vt:lpstr>
      <vt:lpstr>Foaie1</vt:lpstr>
      <vt:lpstr>C.existent!Print_Area</vt:lpstr>
      <vt:lpstr>'Date Generale'!Print_Area</vt:lpstr>
      <vt:lpstr>Utiliz.bib.I!Print_Area</vt:lpstr>
      <vt:lpstr>Utiliz.bib.II!Print_Area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Eugenia</dc:creator>
  <cp:lastModifiedBy>Admin</cp:lastModifiedBy>
  <cp:revision>3</cp:revision>
  <cp:lastPrinted>2020-03-24T17:43:12Z</cp:lastPrinted>
  <dcterms:created xsi:type="dcterms:W3CDTF">2007-01-10T10:28:39Z</dcterms:created>
  <dcterms:modified xsi:type="dcterms:W3CDTF">2020-03-24T21:09:00Z</dcterms:modified>
  <dc:language>ro-RO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